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Младшая группа" sheetId="2" r:id="rId1"/>
    <sheet name="Средняя группа" sheetId="3" r:id="rId2"/>
  </sheets>
  <externalReferences>
    <externalReference r:id="rId3"/>
    <externalReference r:id="rId4"/>
  </externalReference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I39" i="3" l="1"/>
  <c r="EI40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E54" i="2" s="1"/>
  <c r="D54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G50" i="2" s="1"/>
  <c r="F5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I59" i="3" s="1"/>
  <c r="DE39" i="3"/>
  <c r="DE40" i="3" s="1"/>
  <c r="I58" i="3" s="1"/>
  <c r="H58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E59" i="3" s="1"/>
  <c r="D59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C39" i="3"/>
  <c r="C40" i="3" s="1"/>
  <c r="G50" i="3" l="1"/>
  <c r="F50" i="3" s="1"/>
  <c r="G59" i="3"/>
  <c r="F59" i="3" s="1"/>
  <c r="I57" i="3"/>
  <c r="H57" i="3" s="1"/>
  <c r="E62" i="2"/>
  <c r="D62" i="2" s="1"/>
  <c r="E63" i="2"/>
  <c r="D63" i="2" s="1"/>
  <c r="E63" i="3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H59" i="3"/>
  <c r="G57" i="3"/>
  <c r="F57" i="3" s="1"/>
  <c r="G58" i="3"/>
  <c r="F58" i="3" s="1"/>
  <c r="E57" i="3"/>
  <c r="D57" i="3" s="1"/>
  <c r="E58" i="3"/>
  <c r="D58" i="3" s="1"/>
  <c r="E52" i="3"/>
  <c r="D52" i="3" s="1"/>
  <c r="E53" i="3"/>
  <c r="D53" i="3" s="1"/>
  <c r="E54" i="3"/>
  <c r="D54" i="3" s="1"/>
  <c r="E49" i="3"/>
  <c r="D49" i="3" s="1"/>
  <c r="E44" i="3"/>
  <c r="D44" i="3" s="1"/>
  <c r="I48" i="3"/>
  <c r="H48" i="3" s="1"/>
  <c r="I49" i="3"/>
  <c r="H49" i="3" s="1"/>
  <c r="I50" i="3"/>
  <c r="H50" i="3" s="1"/>
  <c r="G49" i="3"/>
  <c r="F49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D50" i="2" s="1"/>
  <c r="E48" i="2"/>
  <c r="D48" i="2" s="1"/>
  <c r="E49" i="2"/>
  <c r="D49" i="2" s="1"/>
  <c r="G48" i="2"/>
  <c r="F48" i="2" s="1"/>
  <c r="G49" i="2"/>
  <c r="F49" i="2" s="1"/>
  <c r="E52" i="2"/>
  <c r="D52" i="2" s="1"/>
  <c r="E61" i="2"/>
  <c r="D61" i="2" s="1"/>
  <c r="E43" i="3"/>
  <c r="D43" i="3" s="1"/>
  <c r="E43" i="2"/>
  <c r="D43" i="2" s="1"/>
  <c r="E45" i="2"/>
  <c r="D45" i="2" s="1"/>
  <c r="E44" i="2"/>
  <c r="D44" i="2" s="1"/>
  <c r="E53" i="2"/>
  <c r="D53" i="2" s="1"/>
  <c r="E45" i="3"/>
  <c r="D45" i="3" s="1"/>
  <c r="D46" i="2" l="1"/>
  <c r="H51" i="3"/>
  <c r="I51" i="3"/>
  <c r="G48" i="3"/>
  <c r="F48" i="3" s="1"/>
  <c r="M60" i="3"/>
  <c r="L60" i="3"/>
  <c r="K60" i="3"/>
  <c r="J59" i="3"/>
  <c r="J60" i="3" s="1"/>
  <c r="H60" i="3"/>
  <c r="I60" i="3"/>
  <c r="G60" i="3"/>
  <c r="F60" i="3"/>
  <c r="E51" i="3"/>
  <c r="E60" i="3"/>
  <c r="E64" i="3"/>
  <c r="D51" i="3"/>
  <c r="D64" i="3"/>
  <c r="M60" i="2"/>
  <c r="L60" i="2"/>
  <c r="J60" i="2"/>
  <c r="K60" i="2"/>
  <c r="H60" i="2"/>
  <c r="I60" i="2"/>
  <c r="G51" i="2"/>
  <c r="F51" i="2"/>
  <c r="E55" i="2"/>
  <c r="D55" i="2"/>
  <c r="D51" i="2"/>
  <c r="E46" i="2"/>
  <c r="D60" i="2"/>
  <c r="D46" i="3"/>
  <c r="E46" i="3"/>
  <c r="D60" i="3"/>
  <c r="E55" i="3"/>
  <c r="D55" i="3"/>
  <c r="E51" i="2"/>
  <c r="E60" i="2"/>
  <c r="E64" i="2"/>
  <c r="D64" i="2"/>
  <c r="F51" i="3" l="1"/>
  <c r="G51" i="3"/>
</calcChain>
</file>

<file path=xl/sharedStrings.xml><?xml version="1.0" encoding="utf-8"?>
<sst xmlns="http://schemas.openxmlformats.org/spreadsheetml/2006/main" count="633" uniqueCount="536">
  <si>
    <t>№</t>
  </si>
  <si>
    <t>2-К.1</t>
  </si>
  <si>
    <t>2-К.2</t>
  </si>
  <si>
    <t>2-.К.3</t>
  </si>
  <si>
    <t>2-К.5</t>
  </si>
  <si>
    <t>2-К.6</t>
  </si>
  <si>
    <t>2-К.8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</si>
  <si>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</si>
  <si>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</si>
  <si>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</si>
  <si>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</si>
  <si>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</si>
  <si>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</si>
  <si>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</si>
  <si>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</si>
  <si>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</si>
  <si>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</si>
  <si>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</si>
  <si>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</si>
  <si>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</si>
  <si>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</si>
  <si>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</si>
  <si>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</si>
  <si>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</si>
  <si>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</si>
  <si>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</si>
  <si>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</si>
  <si>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</si>
  <si>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</si>
  <si>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</si>
  <si>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</si>
  <si>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</si>
  <si>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</si>
  <si>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</si>
  <si>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</si>
  <si>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</si>
  <si>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</si>
  <si>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</si>
  <si>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</si>
  <si>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</si>
  <si>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</si>
  <si>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</si>
  <si>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</si>
  <si>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</si>
  <si>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</si>
  <si>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</si>
  <si>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</si>
  <si>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</si>
  <si>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</si>
  <si>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</si>
  <si>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</si>
  <si>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</si>
  <si>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</si>
  <si>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</si>
  <si>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</si>
  <si>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</si>
  <si>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</si>
  <si>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ФИО ребенка</t>
  </si>
  <si>
    <t>Всего, N</t>
  </si>
  <si>
    <t>владеет</t>
  </si>
  <si>
    <t>владеет навыками</t>
  </si>
  <si>
    <t>знает, но не называет</t>
  </si>
  <si>
    <t>произносит некоторые из них</t>
  </si>
  <si>
    <t>произносит правильно</t>
  </si>
  <si>
    <t>не произносит</t>
  </si>
  <si>
    <t>слушает с интересом</t>
  </si>
  <si>
    <t>не слушает</t>
  </si>
  <si>
    <t>повторяет некоторые из них</t>
  </si>
  <si>
    <t>пытается использовать</t>
  </si>
  <si>
    <t>не различает</t>
  </si>
  <si>
    <t>иногда слушает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</si>
  <si>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</si>
  <si>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</si>
  <si>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</si>
  <si>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</si>
  <si>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</si>
  <si>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</si>
  <si>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</si>
  <si>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</si>
  <si>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</si>
  <si>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</si>
  <si>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</si>
  <si>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</si>
  <si>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</si>
  <si>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</si>
  <si>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</si>
  <si>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</si>
  <si>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</si>
  <si>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</si>
  <si>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</si>
  <si>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</si>
  <si>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</si>
  <si>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</si>
  <si>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</si>
  <si>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</si>
  <si>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</si>
  <si>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</si>
  <si>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</si>
  <si>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</si>
  <si>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</si>
  <si>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</si>
  <si>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</si>
  <si>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</si>
  <si>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</si>
  <si>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</si>
  <si>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</si>
  <si>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</si>
  <si>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</si>
  <si>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</si>
  <si>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</si>
  <si>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</si>
  <si>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</si>
  <si>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</si>
  <si>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</si>
  <si>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</si>
  <si>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</si>
  <si>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</si>
  <si>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</si>
  <si>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</si>
  <si>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</si>
  <si>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</si>
  <si>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</si>
  <si>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</si>
  <si>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</si>
  <si>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</si>
  <si>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</si>
  <si>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</si>
  <si>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</si>
  <si>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</si>
  <si>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</si>
  <si>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</si>
  <si>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</si>
  <si>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</si>
  <si>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</si>
  <si>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</si>
  <si>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</si>
  <si>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</si>
  <si>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</si>
  <si>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</si>
  <si>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</si>
  <si>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</si>
  <si>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</si>
  <si>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</si>
  <si>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</si>
  <si>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</si>
  <si>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</si>
  <si>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</si>
  <si>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</si>
  <si>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</si>
  <si>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</si>
  <si>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</si>
  <si>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</si>
  <si>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</si>
  <si>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</si>
  <si>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</si>
  <si>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</si>
  <si>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</si>
  <si>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</si>
  <si>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</si>
  <si>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</si>
  <si>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</si>
  <si>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</si>
  <si>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</si>
  <si>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</si>
  <si>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</si>
  <si>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</si>
  <si>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</si>
  <si>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</si>
  <si>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</si>
  <si>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</si>
  <si>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</si>
  <si>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</si>
  <si>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</si>
  <si>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</si>
  <si>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</si>
  <si>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</si>
  <si>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</si>
  <si>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</si>
  <si>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</si>
  <si>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</si>
  <si>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</si>
  <si>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</si>
  <si>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</si>
  <si>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</si>
  <si>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</si>
  <si>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</si>
  <si>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</si>
  <si>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</si>
  <si>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</si>
  <si>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</si>
  <si>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</si>
  <si>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</si>
  <si>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</si>
  <si>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</si>
  <si>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</si>
  <si>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</si>
  <si>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</si>
  <si>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</si>
  <si>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</si>
  <si>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</si>
  <si>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</si>
  <si>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</si>
  <si>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</si>
  <si>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</si>
  <si>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</si>
  <si>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</si>
  <si>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</si>
  <si>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</si>
  <si>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</si>
  <si>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</si>
  <si>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</si>
  <si>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</si>
  <si>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</si>
  <si>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</si>
  <si>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</si>
  <si>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</si>
  <si>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</si>
  <si>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</si>
  <si>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</si>
  <si>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</si>
  <si>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</si>
  <si>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</si>
  <si>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</si>
  <si>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</si>
  <si>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</si>
  <si>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</si>
  <si>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</si>
  <si>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</si>
  <si>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</si>
  <si>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</si>
  <si>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</si>
  <si>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</si>
  <si>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</si>
  <si>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</si>
  <si>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</si>
  <si>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</si>
  <si>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</si>
  <si>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</si>
  <si>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</si>
  <si>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</si>
  <si>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</si>
  <si>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</si>
  <si>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</si>
  <si>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</si>
  <si>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</si>
  <si>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</si>
  <si>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</si>
  <si>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</si>
  <si>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</si>
  <si>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</si>
  <si>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</si>
  <si>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</si>
  <si>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</si>
  <si>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</si>
  <si>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</si>
  <si>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</si>
  <si>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</si>
  <si>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</si>
  <si>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</si>
  <si>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</si>
  <si>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</si>
  <si>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</si>
  <si>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</si>
  <si>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</si>
  <si>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</si>
  <si>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</si>
  <si>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</si>
  <si>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</si>
  <si>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</si>
  <si>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</si>
  <si>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</si>
  <si>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</si>
  <si>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</si>
  <si>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</si>
  <si>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</si>
  <si>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</si>
  <si>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</si>
  <si>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</si>
  <si>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</si>
  <si>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</si>
  <si>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</si>
  <si>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</si>
  <si>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</si>
  <si>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</si>
  <si>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</si>
  <si>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</si>
  <si>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</si>
  <si>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</si>
  <si>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</si>
  <si>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</si>
  <si>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</si>
  <si>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</si>
  <si>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</si>
  <si>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</si>
  <si>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старается</t>
  </si>
  <si>
    <t>отвечает на простые вопросы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</si>
  <si>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</si>
  <si>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</si>
  <si>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</si>
  <si>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</si>
  <si>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</si>
  <si>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</si>
  <si>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</si>
  <si>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</si>
  <si>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</si>
  <si>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</si>
  <si>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</si>
  <si>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</si>
  <si>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</si>
  <si>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</si>
  <si>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</si>
  <si>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</si>
  <si>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</si>
  <si>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пытается лепить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</si>
  <si>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</si>
  <si>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</si>
  <si>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</si>
  <si>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</si>
  <si>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</si>
  <si>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</si>
  <si>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</si>
  <si>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</si>
  <si>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</si>
  <si>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</si>
  <si>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</si>
  <si>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</si>
  <si>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</si>
  <si>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</si>
  <si>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</si>
  <si>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</si>
  <si>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</si>
  <si>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</si>
  <si>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</si>
  <si>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</si>
  <si>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</si>
  <si>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</si>
  <si>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</si>
  <si>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</si>
  <si>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</si>
  <si>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</si>
  <si>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</si>
  <si>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</si>
  <si>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</si>
  <si>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</si>
  <si>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</si>
  <si>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</si>
  <si>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</si>
  <si>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</si>
  <si>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</si>
  <si>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</si>
  <si>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</si>
  <si>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</si>
  <si>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</si>
  <si>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</si>
  <si>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</si>
  <si>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</si>
  <si>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</si>
  <si>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</si>
  <si>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</si>
  <si>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</si>
  <si>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</si>
  <si>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</si>
  <si>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</si>
  <si>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</si>
  <si>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</si>
  <si>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</si>
  <si>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</si>
  <si>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</si>
  <si>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</si>
  <si>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</si>
  <si>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</si>
  <si>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</si>
  <si>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</si>
  <si>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</si>
  <si>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</si>
  <si>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</si>
  <si>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</si>
  <si>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</si>
  <si>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</si>
  <si>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</si>
  <si>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</si>
  <si>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</si>
  <si>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</si>
  <si>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</si>
  <si>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</si>
  <si>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</si>
  <si>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</si>
  <si>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</si>
  <si>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</si>
  <si>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</si>
  <si>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</si>
  <si>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</si>
  <si>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</si>
  <si>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</si>
  <si>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</si>
  <si>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</si>
  <si>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</si>
  <si>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</si>
  <si>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</si>
  <si>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</si>
  <si>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</si>
  <si>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</si>
  <si>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</si>
  <si>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</si>
  <si>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</si>
  <si>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</si>
  <si>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</si>
  <si>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</si>
  <si>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</si>
  <si>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</si>
  <si>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</si>
  <si>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</si>
  <si>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</si>
  <si>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</si>
  <si>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</si>
  <si>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</si>
  <si>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</si>
  <si>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</si>
  <si>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</si>
  <si>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</si>
  <si>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</si>
  <si>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</si>
  <si>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</si>
  <si>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</si>
  <si>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</si>
  <si>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</si>
  <si>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</si>
  <si>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</si>
  <si>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</si>
  <si>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</si>
  <si>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</si>
  <si>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</si>
  <si>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</si>
  <si>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</si>
  <si>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</si>
  <si>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</si>
  <si>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</si>
  <si>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</si>
  <si>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</si>
  <si>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</si>
  <si>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</si>
  <si>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</si>
  <si>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</si>
  <si>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</si>
  <si>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</si>
  <si>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</si>
  <si>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</si>
  <si>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</si>
  <si>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</si>
  <si>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</si>
  <si>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</si>
  <si>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</si>
  <si>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</si>
  <si>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</si>
  <si>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</si>
  <si>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</si>
  <si>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</si>
  <si>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</si>
  <si>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</si>
  <si>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</si>
  <si>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</si>
  <si>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</si>
  <si>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</si>
  <si>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</si>
  <si>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</si>
  <si>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</si>
  <si>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</si>
  <si>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</si>
  <si>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</si>
  <si>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</si>
  <si>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</si>
  <si>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</si>
  <si>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</si>
  <si>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</si>
  <si>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</si>
  <si>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</si>
  <si>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</si>
  <si>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</si>
  <si>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</si>
  <si>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</si>
  <si>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</si>
  <si>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</si>
  <si>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</si>
  <si>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</si>
  <si>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</si>
  <si>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</si>
  <si>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</si>
  <si>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</si>
  <si>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</si>
  <si>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</si>
  <si>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</si>
  <si>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</si>
  <si>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</si>
  <si>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</si>
  <si>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</si>
  <si>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</si>
  <si>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</si>
  <si>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</si>
  <si>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</si>
  <si>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</si>
  <si>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</si>
  <si>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</si>
  <si>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</si>
  <si>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</si>
  <si>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</si>
  <si>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</si>
  <si>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</si>
  <si>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</si>
  <si>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 xml:space="preserve">                                  Учебный год:  2023-2024                          Группа:  Қарлығаш                Период:   итоговый      Сроки проведения:  май</t>
  </si>
  <si>
    <t>АкасовАхмади</t>
  </si>
  <si>
    <t xml:space="preserve">Афанасьева Арина </t>
  </si>
  <si>
    <t>Байтуяков Жангир</t>
  </si>
  <si>
    <t>Качесов Демид</t>
  </si>
  <si>
    <t>Кайратов Жан</t>
  </si>
  <si>
    <t>Құмарбек Тамирлан</t>
  </si>
  <si>
    <t xml:space="preserve">Реунова Оливия </t>
  </si>
  <si>
    <t>Родионова Таисия</t>
  </si>
  <si>
    <t xml:space="preserve">Самарханов Айдар </t>
  </si>
  <si>
    <t>Хетенаев Рамиль</t>
  </si>
  <si>
    <t>Есжанов Камиль</t>
  </si>
  <si>
    <t>Фоминых Святослав</t>
  </si>
  <si>
    <t>Амангельдинова Анель</t>
  </si>
  <si>
    <t>Амангельды Ясмина</t>
  </si>
  <si>
    <t xml:space="preserve">Амантаева Медина </t>
  </si>
  <si>
    <t>Архатқызы Мерейлім</t>
  </si>
  <si>
    <t>ПазыловаАния</t>
  </si>
  <si>
    <t>Пазылова Дания</t>
  </si>
  <si>
    <t xml:space="preserve">Самохвал Макар </t>
  </si>
  <si>
    <t>Строганов Давид</t>
  </si>
  <si>
    <t>Чеснокова Таисия</t>
  </si>
  <si>
    <t>Узенбаева Томирис</t>
  </si>
  <si>
    <t>Батырбекұлы Арслан</t>
  </si>
  <si>
    <t>Литвинов Владислав</t>
  </si>
  <si>
    <t>Литвинов Александр</t>
  </si>
  <si>
    <t xml:space="preserve">                                  Учебный год:  2023-2024                             Группа:  ҚАРЛЫҒАШ                Период:  итоговый    Сроки проведения:  май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</si>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</sst>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1" fontId="0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164" fontId="0" fillId="0" borderId="3" xfId="0" applyNumberForma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0" fillId="0" borderId="22" xfId="0" applyBorder="1"/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1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[1]Лист1!$P$44:$Q$82</c:f>
              <c:multiLvlStrCache>
                <c:ptCount val="2"/>
                <c:lvl>
                  <c:pt idx="1">
                    <c:v>Низкий</c:v>
                  </c:pt>
                </c:lvl>
                <c:lvl>
                  <c:pt idx="1">
                    <c:v>Средний</c:v>
                  </c:pt>
                </c:lvl>
                <c:lvl>
                  <c:pt idx="0">
                    <c:v>озн.с окр.</c:v>
                  </c:pt>
                  <c:pt idx="1">
                    <c:v>Высокий</c:v>
                  </c:pt>
                </c:lvl>
                <c:lvl/>
                <c:lvl>
                  <c:pt idx="1">
                    <c:v>Низкий</c:v>
                  </c:pt>
                </c:lvl>
                <c:lvl>
                  <c:pt idx="1">
                    <c:v>Средний</c:v>
                  </c:pt>
                </c:lvl>
                <c:lvl>
                  <c:pt idx="0">
                    <c:v>музыка</c:v>
                  </c:pt>
                  <c:pt idx="1">
                    <c:v>Высокий</c:v>
                  </c:pt>
                </c:lvl>
                <c:lvl/>
                <c:lvl>
                  <c:pt idx="1">
                    <c:v>Низкий</c:v>
                  </c:pt>
                </c:lvl>
                <c:lvl>
                  <c:pt idx="1">
                    <c:v>Средний</c:v>
                  </c:pt>
                </c:lvl>
                <c:lvl>
                  <c:pt idx="0">
                    <c:v>констр.</c:v>
                  </c:pt>
                  <c:pt idx="1">
                    <c:v>Высокий</c:v>
                  </c:pt>
                </c:lvl>
                <c:lvl/>
                <c:lvl>
                  <c:pt idx="1">
                    <c:v>Низкий</c:v>
                  </c:pt>
                </c:lvl>
                <c:lvl>
                  <c:pt idx="1">
                    <c:v>Средний</c:v>
                  </c:pt>
                </c:lvl>
                <c:lvl>
                  <c:pt idx="0">
                    <c:v>апплик.</c:v>
                  </c:pt>
                  <c:pt idx="1">
                    <c:v>Высокий</c:v>
                  </c:pt>
                </c:lvl>
                <c:lvl/>
                <c:lvl>
                  <c:pt idx="1">
                    <c:v>Низкий</c:v>
                  </c:pt>
                </c:lvl>
                <c:lvl>
                  <c:pt idx="1">
                    <c:v>Средний</c:v>
                  </c:pt>
                </c:lvl>
                <c:lvl>
                  <c:pt idx="0">
                    <c:v>лепка</c:v>
                  </c:pt>
                  <c:pt idx="1">
                    <c:v>Высокий</c:v>
                  </c:pt>
                </c:lvl>
                <c:lvl/>
                <c:lvl>
                  <c:pt idx="1">
                    <c:v>Низкий</c:v>
                  </c:pt>
                </c:lvl>
                <c:lvl>
                  <c:pt idx="1">
                    <c:v>Средний</c:v>
                  </c:pt>
                </c:lvl>
                <c:lvl>
                  <c:pt idx="0">
                    <c:v>рисов.</c:v>
                  </c:pt>
                  <c:pt idx="1">
                    <c:v>Высокий</c:v>
                  </c:pt>
                </c:lvl>
                <c:lvl/>
                <c:lvl>
                  <c:pt idx="1">
                    <c:v>Низкий</c:v>
                  </c:pt>
                </c:lvl>
                <c:lvl>
                  <c:pt idx="1">
                    <c:v>Средний</c:v>
                  </c:pt>
                </c:lvl>
                <c:lvl>
                  <c:pt idx="0">
                    <c:v>матем.</c:v>
                  </c:pt>
                  <c:pt idx="1">
                    <c:v>Высокий</c:v>
                  </c:pt>
                </c:lvl>
                <c:lvl/>
                <c:lvl>
                  <c:pt idx="1">
                    <c:v>Низкий</c:v>
                  </c:pt>
                </c:lvl>
                <c:lvl>
                  <c:pt idx="1">
                    <c:v>Средний</c:v>
                  </c:pt>
                </c:lvl>
                <c:lvl>
                  <c:pt idx="0">
                    <c:v>худ.лит.</c:v>
                  </c:pt>
                  <c:pt idx="1">
                    <c:v>Высокий</c:v>
                  </c:pt>
                </c:lvl>
                <c:lvl/>
                <c:lvl>
                  <c:pt idx="1">
                    <c:v>Низкий</c:v>
                  </c:pt>
                </c:lvl>
                <c:lvl>
                  <c:pt idx="1">
                    <c:v>Средний</c:v>
                  </c:pt>
                </c:lvl>
                <c:lvl>
                  <c:pt idx="0">
                    <c:v>разв.речи</c:v>
                  </c:pt>
                  <c:pt idx="1">
                    <c:v>Высокий</c:v>
                  </c:pt>
                </c:lvl>
                <c:lvl/>
                <c:lvl>
                  <c:pt idx="1">
                    <c:v>Низкий</c:v>
                  </c:pt>
                </c:lvl>
                <c:lvl>
                  <c:pt idx="1">
                    <c:v>Средний</c:v>
                  </c:pt>
                </c:lvl>
                <c:lvl>
                  <c:pt idx="0">
                    <c:v>Физкульт.</c:v>
                  </c:pt>
                  <c:pt idx="1">
                    <c:v>Высокий</c:v>
                  </c:pt>
                </c:lvl>
              </c:multiLvlStrCache>
            </c:multiLvlStrRef>
          </c:cat>
          <c:val>
            <c:numRef>
              <c:f>[1]Лист1!$R$44:$R$82</c:f>
              <c:numCache>
                <c:formatCode>General</c:formatCode>
                <c:ptCount val="39"/>
                <c:pt idx="0">
                  <c:v>66.7</c:v>
                </c:pt>
                <c:pt idx="1">
                  <c:v>26.7</c:v>
                </c:pt>
                <c:pt idx="2">
                  <c:v>6.7</c:v>
                </c:pt>
                <c:pt idx="4">
                  <c:v>48.3</c:v>
                </c:pt>
                <c:pt idx="5">
                  <c:v>26.7</c:v>
                </c:pt>
                <c:pt idx="6">
                  <c:v>25</c:v>
                </c:pt>
                <c:pt idx="8">
                  <c:v>30</c:v>
                </c:pt>
                <c:pt idx="9">
                  <c:v>41.7</c:v>
                </c:pt>
                <c:pt idx="10">
                  <c:v>28.4</c:v>
                </c:pt>
                <c:pt idx="12">
                  <c:v>43.3</c:v>
                </c:pt>
                <c:pt idx="13">
                  <c:v>38.299999999999997</c:v>
                </c:pt>
                <c:pt idx="14">
                  <c:v>18.3</c:v>
                </c:pt>
                <c:pt idx="16">
                  <c:v>41.7</c:v>
                </c:pt>
                <c:pt idx="17">
                  <c:v>36.700000000000003</c:v>
                </c:pt>
                <c:pt idx="18">
                  <c:v>21.7</c:v>
                </c:pt>
                <c:pt idx="20">
                  <c:v>28.3</c:v>
                </c:pt>
                <c:pt idx="21">
                  <c:v>55</c:v>
                </c:pt>
                <c:pt idx="22">
                  <c:v>16.399999999999999</c:v>
                </c:pt>
                <c:pt idx="24">
                  <c:v>40.799999999999997</c:v>
                </c:pt>
                <c:pt idx="25">
                  <c:v>58.9</c:v>
                </c:pt>
                <c:pt idx="26">
                  <c:v>0</c:v>
                </c:pt>
                <c:pt idx="28">
                  <c:v>50</c:v>
                </c:pt>
                <c:pt idx="29">
                  <c:v>50</c:v>
                </c:pt>
                <c:pt idx="30">
                  <c:v>0</c:v>
                </c:pt>
                <c:pt idx="32">
                  <c:v>43.3</c:v>
                </c:pt>
                <c:pt idx="33">
                  <c:v>50</c:v>
                </c:pt>
                <c:pt idx="34">
                  <c:v>6.7</c:v>
                </c:pt>
                <c:pt idx="36">
                  <c:v>46.7</c:v>
                </c:pt>
                <c:pt idx="37">
                  <c:v>48.3</c:v>
                </c:pt>
                <c:pt idx="38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442624"/>
        <c:axId val="114444160"/>
        <c:axId val="0"/>
      </c:bar3DChart>
      <c:catAx>
        <c:axId val="114442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4444160"/>
        <c:crosses val="autoZero"/>
        <c:auto val="1"/>
        <c:lblAlgn val="ctr"/>
        <c:lblOffset val="100"/>
        <c:noMultiLvlLbl val="0"/>
      </c:catAx>
      <c:valAx>
        <c:axId val="11444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44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42</xdr:row>
      <xdr:rowOff>0</xdr:rowOff>
    </xdr:from>
    <xdr:to>
      <xdr:col>26</xdr:col>
      <xdr:colOff>152400</xdr:colOff>
      <xdr:row>59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&#1051;&#1080;&#1089;&#1090;%20Microsoft%20Office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4">
          <cell r="P44" t="str">
            <v>Физкульт.</v>
          </cell>
          <cell r="Q44" t="str">
            <v>Высокий</v>
          </cell>
          <cell r="R44">
            <v>66.7</v>
          </cell>
        </row>
        <row r="45">
          <cell r="Q45" t="str">
            <v>Средний</v>
          </cell>
          <cell r="R45">
            <v>26.7</v>
          </cell>
        </row>
        <row r="46">
          <cell r="Q46" t="str">
            <v>Низкий</v>
          </cell>
          <cell r="R46">
            <v>6.7</v>
          </cell>
        </row>
        <row r="48">
          <cell r="P48" t="str">
            <v>разв.речи</v>
          </cell>
          <cell r="Q48" t="str">
            <v>Высокий</v>
          </cell>
          <cell r="R48">
            <v>48.3</v>
          </cell>
        </row>
        <row r="49">
          <cell r="Q49" t="str">
            <v>Средний</v>
          </cell>
          <cell r="R49">
            <v>26.7</v>
          </cell>
        </row>
        <row r="50">
          <cell r="Q50" t="str">
            <v>Низкий</v>
          </cell>
          <cell r="R50">
            <v>25</v>
          </cell>
        </row>
        <row r="52">
          <cell r="P52" t="str">
            <v>худ.лит.</v>
          </cell>
          <cell r="Q52" t="str">
            <v>Высокий</v>
          </cell>
          <cell r="R52">
            <v>30</v>
          </cell>
        </row>
        <row r="53">
          <cell r="Q53" t="str">
            <v>Средний</v>
          </cell>
          <cell r="R53">
            <v>41.7</v>
          </cell>
        </row>
        <row r="54">
          <cell r="Q54" t="str">
            <v>Низкий</v>
          </cell>
          <cell r="R54">
            <v>28.4</v>
          </cell>
        </row>
        <row r="56">
          <cell r="P56" t="str">
            <v>матем.</v>
          </cell>
          <cell r="Q56" t="str">
            <v>Высокий</v>
          </cell>
          <cell r="R56">
            <v>43.3</v>
          </cell>
        </row>
        <row r="57">
          <cell r="Q57" t="str">
            <v>Средний</v>
          </cell>
          <cell r="R57">
            <v>38.299999999999997</v>
          </cell>
        </row>
        <row r="58">
          <cell r="Q58" t="str">
            <v>Низкий</v>
          </cell>
          <cell r="R58">
            <v>18.3</v>
          </cell>
        </row>
        <row r="60">
          <cell r="P60" t="str">
            <v>рисов.</v>
          </cell>
          <cell r="Q60" t="str">
            <v>Высокий</v>
          </cell>
          <cell r="R60">
            <v>41.7</v>
          </cell>
        </row>
        <row r="61">
          <cell r="Q61" t="str">
            <v>Средний</v>
          </cell>
          <cell r="R61">
            <v>36.700000000000003</v>
          </cell>
        </row>
        <row r="62">
          <cell r="Q62" t="str">
            <v>Низкий</v>
          </cell>
          <cell r="R62">
            <v>21.7</v>
          </cell>
        </row>
        <row r="64">
          <cell r="P64" t="str">
            <v>лепка</v>
          </cell>
          <cell r="Q64" t="str">
            <v>Высокий</v>
          </cell>
          <cell r="R64">
            <v>28.3</v>
          </cell>
        </row>
        <row r="65">
          <cell r="Q65" t="str">
            <v>Средний</v>
          </cell>
          <cell r="R65">
            <v>55</v>
          </cell>
        </row>
        <row r="66">
          <cell r="Q66" t="str">
            <v>Низкий</v>
          </cell>
          <cell r="R66">
            <v>16.399999999999999</v>
          </cell>
        </row>
        <row r="68">
          <cell r="P68" t="str">
            <v>апплик.</v>
          </cell>
          <cell r="Q68" t="str">
            <v>Высокий</v>
          </cell>
          <cell r="R68">
            <v>40.799999999999997</v>
          </cell>
        </row>
        <row r="69">
          <cell r="Q69" t="str">
            <v>Средний</v>
          </cell>
          <cell r="R69">
            <v>58.9</v>
          </cell>
        </row>
        <row r="70">
          <cell r="Q70" t="str">
            <v>Низкий</v>
          </cell>
          <cell r="R70">
            <v>0</v>
          </cell>
        </row>
        <row r="72">
          <cell r="P72" t="str">
            <v>констр.</v>
          </cell>
          <cell r="Q72" t="str">
            <v>Высокий</v>
          </cell>
          <cell r="R72">
            <v>50</v>
          </cell>
        </row>
        <row r="73">
          <cell r="Q73" t="str">
            <v>Средний</v>
          </cell>
          <cell r="R73">
            <v>50</v>
          </cell>
        </row>
        <row r="74">
          <cell r="Q74" t="str">
            <v>Низкий</v>
          </cell>
          <cell r="R74">
            <v>0</v>
          </cell>
        </row>
        <row r="76">
          <cell r="P76" t="str">
            <v>музыка</v>
          </cell>
          <cell r="Q76" t="str">
            <v>Высокий</v>
          </cell>
          <cell r="R76">
            <v>43.3</v>
          </cell>
        </row>
        <row r="77">
          <cell r="Q77" t="str">
            <v>Средний</v>
          </cell>
          <cell r="R77">
            <v>50</v>
          </cell>
        </row>
        <row r="78">
          <cell r="Q78" t="str">
            <v>Низкий</v>
          </cell>
          <cell r="R78">
            <v>6.7</v>
          </cell>
        </row>
        <row r="80">
          <cell r="P80" t="str">
            <v>озн.с окр.</v>
          </cell>
          <cell r="Q80" t="str">
            <v>Высокий</v>
          </cell>
          <cell r="R80">
            <v>46.7</v>
          </cell>
        </row>
        <row r="81">
          <cell r="Q81" t="str">
            <v>Средний</v>
          </cell>
          <cell r="R81">
            <v>48.3</v>
          </cell>
        </row>
        <row r="82">
          <cell r="Q82" t="str">
            <v>Низкий</v>
          </cell>
          <cell r="R82">
            <v>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B4" t="str">
            <v>Каз.яз</v>
          </cell>
          <cell r="C4" t="str">
            <v>Высокий</v>
          </cell>
          <cell r="D4">
            <v>26.7</v>
          </cell>
        </row>
        <row r="5">
          <cell r="C5" t="str">
            <v>Средний</v>
          </cell>
          <cell r="D5">
            <v>40</v>
          </cell>
        </row>
        <row r="6">
          <cell r="C6" t="str">
            <v>Низкий</v>
          </cell>
          <cell r="D6">
            <v>33.299999999999997</v>
          </cell>
        </row>
        <row r="8">
          <cell r="B8" t="str">
            <v>Физкульт.</v>
          </cell>
          <cell r="C8" t="str">
            <v>Высокий</v>
          </cell>
          <cell r="D8">
            <v>66.7</v>
          </cell>
        </row>
        <row r="9">
          <cell r="C9" t="str">
            <v>Средний</v>
          </cell>
          <cell r="D9">
            <v>26.7</v>
          </cell>
        </row>
        <row r="10">
          <cell r="C10" t="str">
            <v>Низкий</v>
          </cell>
          <cell r="D10">
            <v>6.7</v>
          </cell>
        </row>
        <row r="12">
          <cell r="B12" t="str">
            <v>разв.речи</v>
          </cell>
          <cell r="C12" t="str">
            <v>Высокий</v>
          </cell>
          <cell r="D12">
            <v>48.3</v>
          </cell>
        </row>
        <row r="13">
          <cell r="C13" t="str">
            <v>Средний</v>
          </cell>
          <cell r="D13">
            <v>26.7</v>
          </cell>
        </row>
        <row r="14">
          <cell r="C14" t="str">
            <v>Низкий</v>
          </cell>
          <cell r="D14">
            <v>25</v>
          </cell>
        </row>
        <row r="16">
          <cell r="B16" t="str">
            <v>худ.лит.</v>
          </cell>
          <cell r="C16" t="str">
            <v>Высокий</v>
          </cell>
          <cell r="D16">
            <v>30</v>
          </cell>
        </row>
        <row r="17">
          <cell r="C17" t="str">
            <v>Средний</v>
          </cell>
          <cell r="D17">
            <v>41.7</v>
          </cell>
        </row>
        <row r="18">
          <cell r="C18" t="str">
            <v>Низкий</v>
          </cell>
          <cell r="D18">
            <v>28.4</v>
          </cell>
        </row>
        <row r="20">
          <cell r="B20" t="str">
            <v>матем.</v>
          </cell>
          <cell r="C20" t="str">
            <v>Высокий</v>
          </cell>
          <cell r="D20">
            <v>43.3</v>
          </cell>
        </row>
        <row r="21">
          <cell r="C21" t="str">
            <v>Средний</v>
          </cell>
          <cell r="D21">
            <v>38.299999999999997</v>
          </cell>
        </row>
        <row r="22">
          <cell r="C22" t="str">
            <v>Низкий</v>
          </cell>
          <cell r="D22">
            <v>18.3</v>
          </cell>
        </row>
        <row r="24">
          <cell r="B24" t="str">
            <v>рисов.</v>
          </cell>
          <cell r="C24" t="str">
            <v>Высокий</v>
          </cell>
          <cell r="D24">
            <v>41.7</v>
          </cell>
        </row>
        <row r="25">
          <cell r="C25" t="str">
            <v>Средний</v>
          </cell>
          <cell r="D25">
            <v>36.700000000000003</v>
          </cell>
        </row>
        <row r="26">
          <cell r="C26" t="str">
            <v>Низкий</v>
          </cell>
          <cell r="D26">
            <v>21.7</v>
          </cell>
        </row>
        <row r="28">
          <cell r="B28" t="str">
            <v>лепка</v>
          </cell>
          <cell r="C28" t="str">
            <v>Высокий</v>
          </cell>
          <cell r="D28">
            <v>28.3</v>
          </cell>
        </row>
        <row r="29">
          <cell r="C29" t="str">
            <v>Средний</v>
          </cell>
          <cell r="D29">
            <v>55</v>
          </cell>
        </row>
        <row r="30">
          <cell r="C30" t="str">
            <v>Низкий</v>
          </cell>
          <cell r="D30">
            <v>16.399999999999999</v>
          </cell>
        </row>
        <row r="32">
          <cell r="B32" t="str">
            <v>апплик.</v>
          </cell>
          <cell r="C32" t="str">
            <v>Высокий</v>
          </cell>
          <cell r="D32">
            <v>40.799999999999997</v>
          </cell>
        </row>
        <row r="33">
          <cell r="C33" t="str">
            <v>Средний</v>
          </cell>
          <cell r="D33">
            <v>58.9</v>
          </cell>
        </row>
        <row r="34">
          <cell r="C34" t="str">
            <v>Низкий</v>
          </cell>
          <cell r="D34">
            <v>0</v>
          </cell>
        </row>
        <row r="36">
          <cell r="B36" t="str">
            <v>констр.</v>
          </cell>
          <cell r="C36" t="str">
            <v>Высокий</v>
          </cell>
          <cell r="D36">
            <v>50</v>
          </cell>
        </row>
        <row r="37">
          <cell r="C37" t="str">
            <v>Средний</v>
          </cell>
          <cell r="D37">
            <v>50</v>
          </cell>
        </row>
        <row r="38">
          <cell r="C38" t="str">
            <v>Низкий</v>
          </cell>
          <cell r="D38">
            <v>0</v>
          </cell>
        </row>
        <row r="40">
          <cell r="B40" t="str">
            <v>музыка</v>
          </cell>
          <cell r="C40" t="str">
            <v>Высокий</v>
          </cell>
          <cell r="D40">
            <v>43.3</v>
          </cell>
        </row>
        <row r="41">
          <cell r="C41" t="str">
            <v>Средний</v>
          </cell>
          <cell r="D41">
            <v>50</v>
          </cell>
        </row>
        <row r="42">
          <cell r="C42" t="str">
            <v>Низкий</v>
          </cell>
          <cell r="D42">
            <v>6.7</v>
          </cell>
        </row>
        <row r="44">
          <cell r="B44" t="str">
            <v>озн.с окр.</v>
          </cell>
          <cell r="C44" t="str">
            <v>Высокий</v>
          </cell>
          <cell r="D44">
            <v>46.7</v>
          </cell>
        </row>
        <row r="45">
          <cell r="C45" t="str">
            <v>Средний</v>
          </cell>
          <cell r="D45">
            <v>48.3</v>
          </cell>
        </row>
        <row r="46">
          <cell r="C46" t="str">
            <v>Низкий</v>
          </cell>
          <cell r="D46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J61" sqref="J61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14</v>
      </c>
      <c r="B1" s="12" t="s">
        <v>155</v>
      </c>
      <c r="C1" s="14"/>
      <c r="D1" s="14"/>
      <c r="E1" s="14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508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1" t="s">
        <v>505</v>
      </c>
      <c r="DQ2" s="8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56" t="s">
        <v>0</v>
      </c>
      <c r="B4" s="56" t="s">
        <v>57</v>
      </c>
      <c r="C4" s="76" t="s">
        <v>147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1" t="s">
        <v>149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62" t="s">
        <v>314</v>
      </c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89" t="s">
        <v>156</v>
      </c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1"/>
      <c r="DG4" s="88" t="s">
        <v>160</v>
      </c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</row>
    <row r="5" spans="1:122" ht="15.75" customHeight="1" x14ac:dyDescent="0.25">
      <c r="A5" s="56"/>
      <c r="B5" s="56"/>
      <c r="C5" s="61" t="s">
        <v>148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84" t="s">
        <v>150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2" t="s">
        <v>151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63" t="s">
        <v>12</v>
      </c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5"/>
      <c r="AY5" s="63" t="s">
        <v>157</v>
      </c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5"/>
      <c r="BK5" s="83" t="s">
        <v>152</v>
      </c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 t="s">
        <v>158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78" t="s">
        <v>159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80"/>
      <c r="CU5" s="74" t="s">
        <v>13</v>
      </c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92"/>
      <c r="DG5" s="82" t="s">
        <v>154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</row>
    <row r="6" spans="1:122" ht="0.75" customHeight="1" x14ac:dyDescent="0.25">
      <c r="A6" s="56"/>
      <c r="B6" s="5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3"/>
      <c r="AN6" s="13"/>
      <c r="AO6" s="13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56"/>
      <c r="B7" s="5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56"/>
      <c r="B8" s="56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56"/>
      <c r="B9" s="56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56"/>
      <c r="B10" s="5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56"/>
      <c r="B11" s="56"/>
      <c r="C11" s="58" t="s">
        <v>15</v>
      </c>
      <c r="D11" s="59" t="s">
        <v>2</v>
      </c>
      <c r="E11" s="59" t="s">
        <v>3</v>
      </c>
      <c r="F11" s="59" t="s">
        <v>16</v>
      </c>
      <c r="G11" s="59" t="s">
        <v>7</v>
      </c>
      <c r="H11" s="59" t="s">
        <v>1</v>
      </c>
      <c r="I11" s="60" t="s">
        <v>17</v>
      </c>
      <c r="J11" s="61"/>
      <c r="K11" s="61"/>
      <c r="L11" s="60" t="s">
        <v>18</v>
      </c>
      <c r="M11" s="61"/>
      <c r="N11" s="61"/>
      <c r="O11" s="84" t="s">
        <v>24</v>
      </c>
      <c r="P11" s="84"/>
      <c r="Q11" s="84"/>
      <c r="R11" s="84" t="s">
        <v>2</v>
      </c>
      <c r="S11" s="84"/>
      <c r="T11" s="84"/>
      <c r="U11" s="84" t="s">
        <v>25</v>
      </c>
      <c r="V11" s="84"/>
      <c r="W11" s="84"/>
      <c r="X11" s="84" t="s">
        <v>8</v>
      </c>
      <c r="Y11" s="84"/>
      <c r="Z11" s="84"/>
      <c r="AA11" s="84" t="s">
        <v>4</v>
      </c>
      <c r="AB11" s="84"/>
      <c r="AC11" s="84"/>
      <c r="AD11" s="82" t="s">
        <v>5</v>
      </c>
      <c r="AE11" s="82"/>
      <c r="AF11" s="82"/>
      <c r="AG11" s="84" t="s">
        <v>11</v>
      </c>
      <c r="AH11" s="84"/>
      <c r="AI11" s="84"/>
      <c r="AJ11" s="84" t="s">
        <v>6</v>
      </c>
      <c r="AK11" s="84"/>
      <c r="AL11" s="84"/>
      <c r="AM11" s="82" t="s">
        <v>161</v>
      </c>
      <c r="AN11" s="82"/>
      <c r="AO11" s="82"/>
      <c r="AP11" s="82" t="s">
        <v>162</v>
      </c>
      <c r="AQ11" s="82"/>
      <c r="AR11" s="82"/>
      <c r="AS11" s="82" t="s">
        <v>163</v>
      </c>
      <c r="AT11" s="82"/>
      <c r="AU11" s="82"/>
      <c r="AV11" s="82" t="s">
        <v>164</v>
      </c>
      <c r="AW11" s="82"/>
      <c r="AX11" s="82"/>
      <c r="AY11" s="82" t="s">
        <v>19</v>
      </c>
      <c r="AZ11" s="82"/>
      <c r="BA11" s="82"/>
      <c r="BB11" s="82" t="s">
        <v>20</v>
      </c>
      <c r="BC11" s="82"/>
      <c r="BD11" s="82"/>
      <c r="BE11" s="82" t="s">
        <v>21</v>
      </c>
      <c r="BF11" s="82"/>
      <c r="BG11" s="82"/>
      <c r="BH11" s="82" t="s">
        <v>22</v>
      </c>
      <c r="BI11" s="82"/>
      <c r="BJ11" s="82"/>
      <c r="BK11" s="82" t="s">
        <v>23</v>
      </c>
      <c r="BL11" s="82"/>
      <c r="BM11" s="82"/>
      <c r="BN11" s="82" t="s">
        <v>26</v>
      </c>
      <c r="BO11" s="82"/>
      <c r="BP11" s="82"/>
      <c r="BQ11" s="82" t="s">
        <v>27</v>
      </c>
      <c r="BR11" s="82"/>
      <c r="BS11" s="82"/>
      <c r="BT11" s="82" t="s">
        <v>28</v>
      </c>
      <c r="BU11" s="82"/>
      <c r="BV11" s="82"/>
      <c r="BW11" s="82" t="s">
        <v>29</v>
      </c>
      <c r="BX11" s="82"/>
      <c r="BY11" s="82"/>
      <c r="BZ11" s="82" t="s">
        <v>165</v>
      </c>
      <c r="CA11" s="82"/>
      <c r="CB11" s="82"/>
      <c r="CC11" s="82" t="s">
        <v>166</v>
      </c>
      <c r="CD11" s="82"/>
      <c r="CE11" s="82"/>
      <c r="CF11" s="82" t="s">
        <v>167</v>
      </c>
      <c r="CG11" s="82"/>
      <c r="CH11" s="82"/>
      <c r="CI11" s="82" t="s">
        <v>168</v>
      </c>
      <c r="CJ11" s="82"/>
      <c r="CK11" s="82"/>
      <c r="CL11" s="82" t="s">
        <v>169</v>
      </c>
      <c r="CM11" s="82"/>
      <c r="CN11" s="82"/>
      <c r="CO11" s="82" t="s">
        <v>170</v>
      </c>
      <c r="CP11" s="82"/>
      <c r="CQ11" s="82"/>
      <c r="CR11" s="82" t="s">
        <v>171</v>
      </c>
      <c r="CS11" s="82"/>
      <c r="CT11" s="82"/>
      <c r="CU11" s="82" t="s">
        <v>172</v>
      </c>
      <c r="CV11" s="82"/>
      <c r="CW11" s="82"/>
      <c r="CX11" s="82" t="s">
        <v>173</v>
      </c>
      <c r="CY11" s="82"/>
      <c r="CZ11" s="82"/>
      <c r="DA11" s="82" t="s">
        <v>174</v>
      </c>
      <c r="DB11" s="82"/>
      <c r="DC11" s="82"/>
      <c r="DD11" s="82" t="s">
        <v>175</v>
      </c>
      <c r="DE11" s="82"/>
      <c r="DF11" s="82"/>
      <c r="DG11" s="82" t="s">
        <v>176</v>
      </c>
      <c r="DH11" s="82"/>
      <c r="DI11" s="82"/>
      <c r="DJ11" s="82" t="s">
        <v>177</v>
      </c>
      <c r="DK11" s="82"/>
      <c r="DL11" s="82"/>
      <c r="DM11" s="82" t="s">
        <v>178</v>
      </c>
      <c r="DN11" s="82"/>
      <c r="DO11" s="82"/>
      <c r="DP11" s="82" t="s">
        <v>179</v>
      </c>
      <c r="DQ11" s="82"/>
      <c r="DR11" s="82"/>
    </row>
    <row r="12" spans="1:122" ht="51" customHeight="1" x14ac:dyDescent="0.25">
      <c r="A12" s="56"/>
      <c r="B12" s="57"/>
      <c r="C12" s="53" t="s">
        <v>315</v>
      </c>
      <c r="D12" s="53"/>
      <c r="E12" s="53"/>
      <c r="F12" s="53" t="s">
        <v>319</v>
      </c>
      <c r="G12" s="53"/>
      <c r="H12" s="53"/>
      <c r="I12" s="53" t="s">
        <v>78</v>
      </c>
      <c r="J12" s="53"/>
      <c r="K12" s="53"/>
      <c r="L12" s="53" t="s">
        <v>80</v>
      </c>
      <c r="M12" s="53"/>
      <c r="N12" s="53"/>
      <c r="O12" s="53" t="s">
        <v>323</v>
      </c>
      <c r="P12" s="53"/>
      <c r="Q12" s="53"/>
      <c r="R12" s="53" t="s">
        <v>324</v>
      </c>
      <c r="S12" s="53"/>
      <c r="T12" s="53"/>
      <c r="U12" s="53" t="s">
        <v>326</v>
      </c>
      <c r="V12" s="53"/>
      <c r="W12" s="53"/>
      <c r="X12" s="53" t="s">
        <v>329</v>
      </c>
      <c r="Y12" s="53"/>
      <c r="Z12" s="53"/>
      <c r="AA12" s="53" t="s">
        <v>332</v>
      </c>
      <c r="AB12" s="53"/>
      <c r="AC12" s="53"/>
      <c r="AD12" s="53" t="s">
        <v>93</v>
      </c>
      <c r="AE12" s="53"/>
      <c r="AF12" s="53"/>
      <c r="AG12" s="53" t="s">
        <v>335</v>
      </c>
      <c r="AH12" s="53"/>
      <c r="AI12" s="53"/>
      <c r="AJ12" s="53" t="s">
        <v>337</v>
      </c>
      <c r="AK12" s="53"/>
      <c r="AL12" s="53"/>
      <c r="AM12" s="53" t="s">
        <v>338</v>
      </c>
      <c r="AN12" s="53"/>
      <c r="AO12" s="53"/>
      <c r="AP12" s="55" t="s">
        <v>207</v>
      </c>
      <c r="AQ12" s="55"/>
      <c r="AR12" s="55"/>
      <c r="AS12" s="55" t="s">
        <v>342</v>
      </c>
      <c r="AT12" s="55"/>
      <c r="AU12" s="55"/>
      <c r="AV12" s="55" t="s">
        <v>346</v>
      </c>
      <c r="AW12" s="55"/>
      <c r="AX12" s="55"/>
      <c r="AY12" s="55" t="s">
        <v>348</v>
      </c>
      <c r="AZ12" s="55"/>
      <c r="BA12" s="55"/>
      <c r="BB12" s="55" t="s">
        <v>351</v>
      </c>
      <c r="BC12" s="55"/>
      <c r="BD12" s="55"/>
      <c r="BE12" s="55" t="s">
        <v>352</v>
      </c>
      <c r="BF12" s="55"/>
      <c r="BG12" s="55"/>
      <c r="BH12" s="55" t="s">
        <v>353</v>
      </c>
      <c r="BI12" s="55"/>
      <c r="BJ12" s="55"/>
      <c r="BK12" s="55" t="s">
        <v>354</v>
      </c>
      <c r="BL12" s="55"/>
      <c r="BM12" s="55"/>
      <c r="BN12" s="55" t="s">
        <v>356</v>
      </c>
      <c r="BO12" s="55"/>
      <c r="BP12" s="55"/>
      <c r="BQ12" s="55" t="s">
        <v>357</v>
      </c>
      <c r="BR12" s="55"/>
      <c r="BS12" s="55"/>
      <c r="BT12" s="55" t="s">
        <v>358</v>
      </c>
      <c r="BU12" s="55"/>
      <c r="BV12" s="55"/>
      <c r="BW12" s="55" t="s">
        <v>361</v>
      </c>
      <c r="BX12" s="55"/>
      <c r="BY12" s="55"/>
      <c r="BZ12" s="55" t="s">
        <v>362</v>
      </c>
      <c r="CA12" s="55"/>
      <c r="CB12" s="55"/>
      <c r="CC12" s="55" t="s">
        <v>366</v>
      </c>
      <c r="CD12" s="55"/>
      <c r="CE12" s="55"/>
      <c r="CF12" s="55" t="s">
        <v>369</v>
      </c>
      <c r="CG12" s="55"/>
      <c r="CH12" s="55"/>
      <c r="CI12" s="55" t="s">
        <v>370</v>
      </c>
      <c r="CJ12" s="55"/>
      <c r="CK12" s="55"/>
      <c r="CL12" s="55" t="s">
        <v>372</v>
      </c>
      <c r="CM12" s="55"/>
      <c r="CN12" s="55"/>
      <c r="CO12" s="55" t="s">
        <v>373</v>
      </c>
      <c r="CP12" s="55"/>
      <c r="CQ12" s="55"/>
      <c r="CR12" s="55" t="s">
        <v>375</v>
      </c>
      <c r="CS12" s="55"/>
      <c r="CT12" s="55"/>
      <c r="CU12" s="55" t="s">
        <v>376</v>
      </c>
      <c r="CV12" s="55"/>
      <c r="CW12" s="55"/>
      <c r="CX12" s="55" t="s">
        <v>377</v>
      </c>
      <c r="CY12" s="55"/>
      <c r="CZ12" s="55"/>
      <c r="DA12" s="55" t="s">
        <v>378</v>
      </c>
      <c r="DB12" s="55"/>
      <c r="DC12" s="55"/>
      <c r="DD12" s="55" t="s">
        <v>379</v>
      </c>
      <c r="DE12" s="55"/>
      <c r="DF12" s="55"/>
      <c r="DG12" s="54" t="s">
        <v>381</v>
      </c>
      <c r="DH12" s="54"/>
      <c r="DI12" s="54"/>
      <c r="DJ12" s="54" t="s">
        <v>385</v>
      </c>
      <c r="DK12" s="54"/>
      <c r="DL12" s="54"/>
      <c r="DM12" s="53" t="s">
        <v>388</v>
      </c>
      <c r="DN12" s="53"/>
      <c r="DO12" s="53"/>
      <c r="DP12" s="53" t="s">
        <v>390</v>
      </c>
      <c r="DQ12" s="53"/>
      <c r="DR12" s="53"/>
    </row>
    <row r="13" spans="1:122" ht="102.75" customHeight="1" x14ac:dyDescent="0.25">
      <c r="A13" s="56"/>
      <c r="B13" s="57"/>
      <c r="C13" s="35" t="s">
        <v>316</v>
      </c>
      <c r="D13" s="35" t="s">
        <v>317</v>
      </c>
      <c r="E13" s="35" t="s">
        <v>318</v>
      </c>
      <c r="F13" s="35" t="s">
        <v>74</v>
      </c>
      <c r="G13" s="35" t="s">
        <v>75</v>
      </c>
      <c r="H13" s="35" t="s">
        <v>76</v>
      </c>
      <c r="I13" s="35" t="s">
        <v>320</v>
      </c>
      <c r="J13" s="35" t="s">
        <v>321</v>
      </c>
      <c r="K13" s="35" t="s">
        <v>322</v>
      </c>
      <c r="L13" s="35" t="s">
        <v>81</v>
      </c>
      <c r="M13" s="35" t="s">
        <v>82</v>
      </c>
      <c r="N13" s="35" t="s">
        <v>83</v>
      </c>
      <c r="O13" s="35" t="s">
        <v>84</v>
      </c>
      <c r="P13" s="35" t="s">
        <v>85</v>
      </c>
      <c r="Q13" s="35" t="s">
        <v>86</v>
      </c>
      <c r="R13" s="35" t="s">
        <v>87</v>
      </c>
      <c r="S13" s="35" t="s">
        <v>241</v>
      </c>
      <c r="T13" s="35" t="s">
        <v>325</v>
      </c>
      <c r="U13" s="35" t="s">
        <v>327</v>
      </c>
      <c r="V13" s="35" t="s">
        <v>328</v>
      </c>
      <c r="W13" s="35" t="s">
        <v>64</v>
      </c>
      <c r="X13" s="35" t="s">
        <v>295</v>
      </c>
      <c r="Y13" s="35" t="s">
        <v>330</v>
      </c>
      <c r="Z13" s="35" t="s">
        <v>331</v>
      </c>
      <c r="AA13" s="35" t="s">
        <v>92</v>
      </c>
      <c r="AB13" s="35" t="s">
        <v>333</v>
      </c>
      <c r="AC13" s="35" t="s">
        <v>334</v>
      </c>
      <c r="AD13" s="35" t="s">
        <v>65</v>
      </c>
      <c r="AE13" s="35" t="s">
        <v>70</v>
      </c>
      <c r="AF13" s="35" t="s">
        <v>66</v>
      </c>
      <c r="AG13" s="35" t="s">
        <v>94</v>
      </c>
      <c r="AH13" s="35" t="s">
        <v>336</v>
      </c>
      <c r="AI13" s="35" t="s">
        <v>117</v>
      </c>
      <c r="AJ13" s="35" t="s">
        <v>95</v>
      </c>
      <c r="AK13" s="35" t="s">
        <v>96</v>
      </c>
      <c r="AL13" s="35" t="s">
        <v>97</v>
      </c>
      <c r="AM13" s="35" t="s">
        <v>339</v>
      </c>
      <c r="AN13" s="35" t="s">
        <v>340</v>
      </c>
      <c r="AO13" s="35" t="s">
        <v>341</v>
      </c>
      <c r="AP13" s="35" t="s">
        <v>208</v>
      </c>
      <c r="AQ13" s="35" t="s">
        <v>209</v>
      </c>
      <c r="AR13" s="35" t="s">
        <v>210</v>
      </c>
      <c r="AS13" s="35" t="s">
        <v>343</v>
      </c>
      <c r="AT13" s="35" t="s">
        <v>344</v>
      </c>
      <c r="AU13" s="35" t="s">
        <v>345</v>
      </c>
      <c r="AV13" s="35" t="s">
        <v>212</v>
      </c>
      <c r="AW13" s="35" t="s">
        <v>347</v>
      </c>
      <c r="AX13" s="35" t="s">
        <v>213</v>
      </c>
      <c r="AY13" s="19" t="s">
        <v>98</v>
      </c>
      <c r="AZ13" s="19" t="s">
        <v>349</v>
      </c>
      <c r="BA13" s="19" t="s">
        <v>350</v>
      </c>
      <c r="BB13" s="19" t="s">
        <v>99</v>
      </c>
      <c r="BC13" s="19" t="s">
        <v>100</v>
      </c>
      <c r="BD13" s="19" t="s">
        <v>101</v>
      </c>
      <c r="BE13" s="19" t="s">
        <v>102</v>
      </c>
      <c r="BF13" s="19" t="s">
        <v>294</v>
      </c>
      <c r="BG13" s="19" t="s">
        <v>103</v>
      </c>
      <c r="BH13" s="19" t="s">
        <v>59</v>
      </c>
      <c r="BI13" s="19" t="s">
        <v>104</v>
      </c>
      <c r="BJ13" s="19" t="s">
        <v>105</v>
      </c>
      <c r="BK13" s="19" t="s">
        <v>217</v>
      </c>
      <c r="BL13" s="19" t="s">
        <v>355</v>
      </c>
      <c r="BM13" s="19" t="s">
        <v>218</v>
      </c>
      <c r="BN13" s="19" t="s">
        <v>214</v>
      </c>
      <c r="BO13" s="19" t="s">
        <v>215</v>
      </c>
      <c r="BP13" s="19" t="s">
        <v>216</v>
      </c>
      <c r="BQ13" s="19" t="s">
        <v>219</v>
      </c>
      <c r="BR13" s="19" t="s">
        <v>296</v>
      </c>
      <c r="BS13" s="19" t="s">
        <v>220</v>
      </c>
      <c r="BT13" s="19" t="s">
        <v>221</v>
      </c>
      <c r="BU13" s="19" t="s">
        <v>359</v>
      </c>
      <c r="BV13" s="19" t="s">
        <v>360</v>
      </c>
      <c r="BW13" s="19" t="s">
        <v>71</v>
      </c>
      <c r="BX13" s="19" t="s">
        <v>72</v>
      </c>
      <c r="BY13" s="19" t="s">
        <v>88</v>
      </c>
      <c r="BZ13" s="19" t="s">
        <v>363</v>
      </c>
      <c r="CA13" s="19" t="s">
        <v>364</v>
      </c>
      <c r="CB13" s="19" t="s">
        <v>365</v>
      </c>
      <c r="CC13" s="19" t="s">
        <v>367</v>
      </c>
      <c r="CD13" s="19" t="s">
        <v>223</v>
      </c>
      <c r="CE13" s="19" t="s">
        <v>368</v>
      </c>
      <c r="CF13" s="19" t="s">
        <v>224</v>
      </c>
      <c r="CG13" s="19" t="s">
        <v>225</v>
      </c>
      <c r="CH13" s="19" t="s">
        <v>226</v>
      </c>
      <c r="CI13" s="19" t="s">
        <v>227</v>
      </c>
      <c r="CJ13" s="19" t="s">
        <v>371</v>
      </c>
      <c r="CK13" s="19" t="s">
        <v>228</v>
      </c>
      <c r="CL13" s="19" t="s">
        <v>229</v>
      </c>
      <c r="CM13" s="19" t="s">
        <v>230</v>
      </c>
      <c r="CN13" s="19" t="s">
        <v>231</v>
      </c>
      <c r="CO13" s="19" t="s">
        <v>79</v>
      </c>
      <c r="CP13" s="19" t="s">
        <v>232</v>
      </c>
      <c r="CQ13" s="19" t="s">
        <v>374</v>
      </c>
      <c r="CR13" s="19" t="s">
        <v>233</v>
      </c>
      <c r="CS13" s="19" t="s">
        <v>234</v>
      </c>
      <c r="CT13" s="19" t="s">
        <v>235</v>
      </c>
      <c r="CU13" s="19" t="s">
        <v>238</v>
      </c>
      <c r="CV13" s="19" t="s">
        <v>239</v>
      </c>
      <c r="CW13" s="19" t="s">
        <v>240</v>
      </c>
      <c r="CX13" s="19" t="s">
        <v>242</v>
      </c>
      <c r="CY13" s="19" t="s">
        <v>243</v>
      </c>
      <c r="CZ13" s="19" t="s">
        <v>244</v>
      </c>
      <c r="DA13" s="19" t="s">
        <v>245</v>
      </c>
      <c r="DB13" s="19" t="s">
        <v>67</v>
      </c>
      <c r="DC13" s="19" t="s">
        <v>246</v>
      </c>
      <c r="DD13" s="19" t="s">
        <v>380</v>
      </c>
      <c r="DE13" s="19" t="s">
        <v>211</v>
      </c>
      <c r="DF13" s="19" t="s">
        <v>69</v>
      </c>
      <c r="DG13" s="35" t="s">
        <v>382</v>
      </c>
      <c r="DH13" s="35" t="s">
        <v>383</v>
      </c>
      <c r="DI13" s="35" t="s">
        <v>384</v>
      </c>
      <c r="DJ13" s="35" t="s">
        <v>297</v>
      </c>
      <c r="DK13" s="35" t="s">
        <v>386</v>
      </c>
      <c r="DL13" s="35" t="s">
        <v>387</v>
      </c>
      <c r="DM13" s="35" t="s">
        <v>247</v>
      </c>
      <c r="DN13" s="35" t="s">
        <v>248</v>
      </c>
      <c r="DO13" s="35" t="s">
        <v>389</v>
      </c>
      <c r="DP13" s="35" t="s">
        <v>249</v>
      </c>
      <c r="DQ13" s="35" t="s">
        <v>73</v>
      </c>
      <c r="DR13" s="35" t="s">
        <v>250</v>
      </c>
    </row>
    <row r="14" spans="1:122" ht="15.75" x14ac:dyDescent="0.25">
      <c r="A14" s="2">
        <v>1</v>
      </c>
      <c r="B14" s="18" t="s">
        <v>509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>
        <v>1</v>
      </c>
      <c r="V14" s="5"/>
      <c r="W14" s="5"/>
      <c r="X14" s="11"/>
      <c r="Y14" s="11">
        <v>1</v>
      </c>
      <c r="Z14" s="11"/>
      <c r="AA14" s="11"/>
      <c r="AB14" s="11"/>
      <c r="AC14" s="13">
        <v>1</v>
      </c>
      <c r="AD14" s="13">
        <v>1</v>
      </c>
      <c r="AE14" s="13"/>
      <c r="AF14" s="11"/>
      <c r="AG14" s="11"/>
      <c r="AH14" s="11"/>
      <c r="AI14" s="11">
        <v>1</v>
      </c>
      <c r="AJ14" s="11"/>
      <c r="AK14" s="11"/>
      <c r="AL14" s="11">
        <v>1</v>
      </c>
      <c r="AM14" s="11">
        <v>1</v>
      </c>
      <c r="AN14" s="11"/>
      <c r="AO14" s="11"/>
      <c r="AP14" s="13"/>
      <c r="AQ14" s="13"/>
      <c r="AR14" s="13">
        <v>1</v>
      </c>
      <c r="AS14" s="13">
        <v>1</v>
      </c>
      <c r="AT14" s="13"/>
      <c r="AU14" s="13"/>
      <c r="AV14" s="13">
        <v>1</v>
      </c>
      <c r="AW14" s="13"/>
      <c r="AX14" s="13"/>
      <c r="AY14" s="13"/>
      <c r="AZ14" s="13">
        <v>1</v>
      </c>
      <c r="BA14" s="13"/>
      <c r="BB14" s="13"/>
      <c r="BC14" s="13"/>
      <c r="BD14" s="13">
        <v>1</v>
      </c>
      <c r="BE14" s="13"/>
      <c r="BF14" s="13"/>
      <c r="BG14" s="13">
        <v>1</v>
      </c>
      <c r="BH14" s="13"/>
      <c r="BI14" s="13">
        <v>1</v>
      </c>
      <c r="BJ14" s="13"/>
      <c r="BK14" s="13"/>
      <c r="BL14" s="13">
        <v>1</v>
      </c>
      <c r="BM14" s="13"/>
      <c r="BN14" s="13"/>
      <c r="BO14" s="13"/>
      <c r="BP14" s="13">
        <v>1</v>
      </c>
      <c r="BQ14" s="13"/>
      <c r="BR14" s="13">
        <v>1</v>
      </c>
      <c r="BS14" s="13"/>
      <c r="BT14" s="13"/>
      <c r="BU14" s="13"/>
      <c r="BV14" s="13">
        <v>1</v>
      </c>
      <c r="BW14" s="13"/>
      <c r="BX14" s="13">
        <v>1</v>
      </c>
      <c r="BY14" s="13"/>
      <c r="BZ14" s="13"/>
      <c r="CA14" s="13"/>
      <c r="CB14" s="13">
        <v>1</v>
      </c>
      <c r="CC14" s="13"/>
      <c r="CD14" s="13">
        <v>1</v>
      </c>
      <c r="CE14" s="13"/>
      <c r="CF14" s="13"/>
      <c r="CG14" s="13"/>
      <c r="CH14" s="13">
        <v>1</v>
      </c>
      <c r="CI14" s="13"/>
      <c r="CJ14" s="13">
        <v>1</v>
      </c>
      <c r="CK14" s="13"/>
      <c r="CL14" s="13"/>
      <c r="CM14" s="13">
        <v>1</v>
      </c>
      <c r="CN14" s="13"/>
      <c r="CO14" s="13"/>
      <c r="CP14" s="13">
        <v>1</v>
      </c>
      <c r="CQ14" s="13"/>
      <c r="CR14" s="13"/>
      <c r="CS14" s="13">
        <v>1</v>
      </c>
      <c r="CT14" s="13"/>
      <c r="CU14" s="13"/>
      <c r="CV14" s="13"/>
      <c r="CW14" s="13">
        <v>1</v>
      </c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/>
      <c r="DH14" s="13">
        <v>1</v>
      </c>
      <c r="DI14" s="13"/>
      <c r="DJ14" s="13"/>
      <c r="DK14" s="13">
        <v>1</v>
      </c>
      <c r="DL14" s="13"/>
      <c r="DM14" s="13"/>
      <c r="DN14" s="13">
        <v>1</v>
      </c>
      <c r="DO14" s="13"/>
      <c r="DP14" s="4"/>
      <c r="DQ14" s="4"/>
      <c r="DR14" s="13"/>
    </row>
    <row r="15" spans="1:122" ht="15.75" x14ac:dyDescent="0.25">
      <c r="A15" s="2">
        <v>2</v>
      </c>
      <c r="B15" s="18" t="s">
        <v>510</v>
      </c>
      <c r="C15" s="47">
        <v>1</v>
      </c>
      <c r="D15" s="47"/>
      <c r="E15" s="47"/>
      <c r="F15" s="47">
        <v>1</v>
      </c>
      <c r="G15" s="47"/>
      <c r="H15" s="47"/>
      <c r="I15" s="47">
        <v>1</v>
      </c>
      <c r="J15" s="47"/>
      <c r="K15" s="47"/>
      <c r="L15" s="47">
        <v>1</v>
      </c>
      <c r="M15" s="47"/>
      <c r="N15" s="47"/>
      <c r="O15" s="47">
        <v>1</v>
      </c>
      <c r="P15" s="47"/>
      <c r="Q15" s="47"/>
      <c r="R15" s="47">
        <v>1</v>
      </c>
      <c r="S15" s="47"/>
      <c r="T15" s="47"/>
      <c r="U15" s="47">
        <v>1</v>
      </c>
      <c r="V15" s="47"/>
      <c r="W15" s="47"/>
      <c r="X15" s="1">
        <v>1</v>
      </c>
      <c r="Y15" s="1"/>
      <c r="Z15" s="1"/>
      <c r="AA15" s="1">
        <v>1</v>
      </c>
      <c r="AB15" s="1"/>
      <c r="AC15" s="4"/>
      <c r="AD15" s="4">
        <v>1</v>
      </c>
      <c r="AE15" s="4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8" t="s">
        <v>511</v>
      </c>
      <c r="C16" s="47"/>
      <c r="D16" s="47">
        <v>1</v>
      </c>
      <c r="E16" s="47"/>
      <c r="F16" s="47"/>
      <c r="G16" s="47">
        <v>1</v>
      </c>
      <c r="H16" s="47"/>
      <c r="I16" s="47">
        <v>1</v>
      </c>
      <c r="J16" s="47"/>
      <c r="K16" s="47"/>
      <c r="L16" s="47">
        <v>1</v>
      </c>
      <c r="M16" s="47"/>
      <c r="N16" s="47"/>
      <c r="O16" s="47">
        <v>1</v>
      </c>
      <c r="P16" s="47"/>
      <c r="Q16" s="47"/>
      <c r="R16" s="47">
        <v>1</v>
      </c>
      <c r="S16" s="47"/>
      <c r="T16" s="47"/>
      <c r="U16" s="47">
        <v>1</v>
      </c>
      <c r="V16" s="47"/>
      <c r="W16" s="47"/>
      <c r="X16" s="1">
        <v>1</v>
      </c>
      <c r="Y16" s="1"/>
      <c r="Z16" s="1"/>
      <c r="AA16" s="1"/>
      <c r="AB16" s="1"/>
      <c r="AC16" s="4">
        <v>1</v>
      </c>
      <c r="AD16" s="4">
        <v>1</v>
      </c>
      <c r="AE16" s="4"/>
      <c r="AF16" s="1"/>
      <c r="AG16" s="1"/>
      <c r="AH16" s="1"/>
      <c r="AI16" s="1">
        <v>1</v>
      </c>
      <c r="AJ16" s="1"/>
      <c r="AK16" s="1">
        <v>1</v>
      </c>
      <c r="AL16" s="1"/>
      <c r="AM16" s="1">
        <v>1</v>
      </c>
      <c r="AN16" s="1"/>
      <c r="AO16" s="1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/>
      <c r="BD16" s="4">
        <v>1</v>
      </c>
      <c r="BE16" s="4"/>
      <c r="BF16" s="4"/>
      <c r="BG16" s="4">
        <v>1</v>
      </c>
      <c r="BH16" s="4">
        <v>1</v>
      </c>
      <c r="BI16" s="4"/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/>
    </row>
    <row r="17" spans="1:122" ht="15.75" x14ac:dyDescent="0.25">
      <c r="A17" s="2">
        <v>4</v>
      </c>
      <c r="B17" s="18" t="s">
        <v>512</v>
      </c>
      <c r="C17" s="47"/>
      <c r="D17" s="47">
        <v>1</v>
      </c>
      <c r="E17" s="47"/>
      <c r="F17" s="47"/>
      <c r="G17" s="47">
        <v>1</v>
      </c>
      <c r="H17" s="47"/>
      <c r="I17" s="47">
        <v>1</v>
      </c>
      <c r="J17" s="47"/>
      <c r="K17" s="47"/>
      <c r="L17" s="47">
        <v>1</v>
      </c>
      <c r="M17" s="47"/>
      <c r="N17" s="47"/>
      <c r="O17" s="47">
        <v>1</v>
      </c>
      <c r="P17" s="47"/>
      <c r="Q17" s="47"/>
      <c r="R17" s="47"/>
      <c r="S17" s="47">
        <v>1</v>
      </c>
      <c r="T17" s="47"/>
      <c r="U17" s="47">
        <v>1</v>
      </c>
      <c r="V17" s="47"/>
      <c r="W17" s="47"/>
      <c r="X17" s="1">
        <v>1</v>
      </c>
      <c r="Y17" s="1"/>
      <c r="Z17" s="1"/>
      <c r="AA17" s="1"/>
      <c r="AB17" s="1"/>
      <c r="AC17" s="4">
        <v>1</v>
      </c>
      <c r="AD17" s="4">
        <v>1</v>
      </c>
      <c r="AE17" s="4"/>
      <c r="AF17" s="1"/>
      <c r="AG17" s="1"/>
      <c r="AH17" s="1"/>
      <c r="AI17" s="1">
        <v>1</v>
      </c>
      <c r="AJ17" s="1"/>
      <c r="AK17" s="1">
        <v>1</v>
      </c>
      <c r="AL17" s="1"/>
      <c r="AM17" s="1">
        <v>1</v>
      </c>
      <c r="AN17" s="1"/>
      <c r="AO17" s="1"/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/>
    </row>
    <row r="18" spans="1:122" ht="15.75" x14ac:dyDescent="0.25">
      <c r="A18" s="2">
        <v>5</v>
      </c>
      <c r="B18" s="46" t="s">
        <v>513</v>
      </c>
      <c r="C18" s="47"/>
      <c r="D18" s="47">
        <v>1</v>
      </c>
      <c r="E18" s="47"/>
      <c r="F18" s="47"/>
      <c r="G18" s="47">
        <v>1</v>
      </c>
      <c r="H18" s="47"/>
      <c r="I18" s="47"/>
      <c r="J18" s="47">
        <v>1</v>
      </c>
      <c r="K18" s="47"/>
      <c r="L18" s="47"/>
      <c r="M18" s="47">
        <v>1</v>
      </c>
      <c r="N18" s="47"/>
      <c r="O18" s="47"/>
      <c r="P18" s="47">
        <v>1</v>
      </c>
      <c r="Q18" s="47"/>
      <c r="R18" s="47"/>
      <c r="S18" s="47">
        <v>1</v>
      </c>
      <c r="T18" s="47"/>
      <c r="U18" s="47">
        <v>1</v>
      </c>
      <c r="V18" s="47"/>
      <c r="W18" s="47"/>
      <c r="X18" s="1">
        <v>1</v>
      </c>
      <c r="Y18" s="1"/>
      <c r="Z18" s="1"/>
      <c r="AA18" s="1"/>
      <c r="AB18" s="1"/>
      <c r="AC18" s="4">
        <v>1</v>
      </c>
      <c r="AD18" s="4">
        <v>1</v>
      </c>
      <c r="AE18" s="4"/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>
        <v>1</v>
      </c>
      <c r="BJ18" s="4"/>
      <c r="BK18" s="4"/>
      <c r="BL18" s="4"/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/>
    </row>
    <row r="19" spans="1:122" ht="15.75" x14ac:dyDescent="0.25">
      <c r="A19" s="2">
        <v>6</v>
      </c>
      <c r="B19" s="18" t="s">
        <v>514</v>
      </c>
      <c r="C19" s="47"/>
      <c r="D19" s="47">
        <v>1</v>
      </c>
      <c r="E19" s="47"/>
      <c r="F19" s="47">
        <v>1</v>
      </c>
      <c r="G19" s="47"/>
      <c r="H19" s="47"/>
      <c r="I19" s="47">
        <v>1</v>
      </c>
      <c r="J19" s="47"/>
      <c r="K19" s="47"/>
      <c r="L19" s="47">
        <v>1</v>
      </c>
      <c r="M19" s="47"/>
      <c r="N19" s="47"/>
      <c r="O19" s="47">
        <v>1</v>
      </c>
      <c r="P19" s="47"/>
      <c r="Q19" s="47"/>
      <c r="R19" s="47">
        <v>1</v>
      </c>
      <c r="S19" s="47"/>
      <c r="T19" s="47"/>
      <c r="U19" s="47">
        <v>1</v>
      </c>
      <c r="V19" s="47"/>
      <c r="W19" s="47"/>
      <c r="X19" s="1">
        <v>1</v>
      </c>
      <c r="Y19" s="1"/>
      <c r="Z19" s="1"/>
      <c r="AA19" s="1">
        <v>1</v>
      </c>
      <c r="AB19" s="1"/>
      <c r="AC19" s="4"/>
      <c r="AD19" s="4">
        <v>1</v>
      </c>
      <c r="AE19" s="4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/>
      <c r="BP19" s="4">
        <v>1</v>
      </c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/>
      <c r="CH19" s="4">
        <v>1</v>
      </c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8" t="s">
        <v>532</v>
      </c>
      <c r="C20" s="47">
        <v>1</v>
      </c>
      <c r="D20" s="47"/>
      <c r="E20" s="47"/>
      <c r="F20" s="47">
        <v>1</v>
      </c>
      <c r="G20" s="47"/>
      <c r="H20" s="47"/>
      <c r="I20" s="47">
        <v>1</v>
      </c>
      <c r="J20" s="47"/>
      <c r="K20" s="47"/>
      <c r="L20" s="47">
        <v>1</v>
      </c>
      <c r="M20" s="47"/>
      <c r="N20" s="47"/>
      <c r="O20" s="47">
        <v>1</v>
      </c>
      <c r="P20" s="47"/>
      <c r="Q20" s="47"/>
      <c r="R20" s="47">
        <v>1</v>
      </c>
      <c r="S20" s="47"/>
      <c r="T20" s="47"/>
      <c r="U20" s="47">
        <v>1</v>
      </c>
      <c r="V20" s="47"/>
      <c r="W20" s="47"/>
      <c r="X20" s="1">
        <v>1</v>
      </c>
      <c r="Y20" s="1"/>
      <c r="Z20" s="1"/>
      <c r="AA20" s="1">
        <v>1</v>
      </c>
      <c r="AB20" s="1"/>
      <c r="AC20" s="4"/>
      <c r="AD20" s="4">
        <v>1</v>
      </c>
      <c r="AE20" s="4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/>
      <c r="DR20" s="4"/>
    </row>
    <row r="21" spans="1:122" ht="15.75" x14ac:dyDescent="0.25">
      <c r="A21" s="3">
        <v>8</v>
      </c>
      <c r="B21" s="18" t="s">
        <v>515</v>
      </c>
      <c r="C21" s="48"/>
      <c r="D21" s="47"/>
      <c r="E21" s="47">
        <v>1</v>
      </c>
      <c r="F21" s="48"/>
      <c r="G21" s="47"/>
      <c r="H21" s="47">
        <v>1</v>
      </c>
      <c r="I21" s="48"/>
      <c r="J21" s="47">
        <v>1</v>
      </c>
      <c r="K21" s="47"/>
      <c r="L21" s="48"/>
      <c r="M21" s="47">
        <v>1</v>
      </c>
      <c r="N21" s="47"/>
      <c r="O21" s="48"/>
      <c r="P21" s="47">
        <v>1</v>
      </c>
      <c r="Q21" s="47"/>
      <c r="R21" s="48"/>
      <c r="S21" s="47"/>
      <c r="T21" s="47">
        <v>1</v>
      </c>
      <c r="U21" s="48">
        <v>1</v>
      </c>
      <c r="V21" s="47"/>
      <c r="W21" s="47"/>
      <c r="X21" s="4"/>
      <c r="Y21" s="4">
        <v>1</v>
      </c>
      <c r="Z21" s="4"/>
      <c r="AA21" s="4"/>
      <c r="AB21" s="4"/>
      <c r="AC21" s="4">
        <v>1</v>
      </c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>
        <v>1</v>
      </c>
      <c r="AO21" s="4"/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/>
      <c r="DI21" s="4">
        <v>1</v>
      </c>
      <c r="DJ21" s="4"/>
      <c r="DK21" s="4"/>
      <c r="DL21" s="4">
        <v>1</v>
      </c>
      <c r="DM21" s="4"/>
      <c r="DN21" s="4">
        <v>1</v>
      </c>
      <c r="DO21" s="4"/>
      <c r="DP21" s="4"/>
      <c r="DQ21" s="4"/>
      <c r="DR21" s="4"/>
    </row>
    <row r="22" spans="1:122" ht="15.75" x14ac:dyDescent="0.25">
      <c r="A22" s="3">
        <v>9</v>
      </c>
      <c r="B22" s="18" t="s">
        <v>516</v>
      </c>
      <c r="C22" s="48">
        <v>1</v>
      </c>
      <c r="D22" s="47"/>
      <c r="E22" s="47"/>
      <c r="F22" s="48">
        <v>1</v>
      </c>
      <c r="G22" s="47"/>
      <c r="H22" s="47"/>
      <c r="I22" s="48">
        <v>1</v>
      </c>
      <c r="J22" s="47"/>
      <c r="K22" s="47"/>
      <c r="L22" s="48">
        <v>1</v>
      </c>
      <c r="M22" s="47"/>
      <c r="N22" s="47"/>
      <c r="O22" s="48">
        <v>1</v>
      </c>
      <c r="P22" s="47"/>
      <c r="Q22" s="47"/>
      <c r="R22" s="48">
        <v>1</v>
      </c>
      <c r="S22" s="47"/>
      <c r="T22" s="47"/>
      <c r="U22" s="48">
        <v>1</v>
      </c>
      <c r="V22" s="47"/>
      <c r="W22" s="47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/>
      <c r="DR22" s="4"/>
    </row>
    <row r="23" spans="1:122" ht="15.75" x14ac:dyDescent="0.25">
      <c r="A23" s="3">
        <v>10</v>
      </c>
      <c r="B23" s="18" t="s">
        <v>517</v>
      </c>
      <c r="C23" s="48">
        <v>1</v>
      </c>
      <c r="D23" s="47"/>
      <c r="E23" s="47"/>
      <c r="F23" s="48">
        <v>1</v>
      </c>
      <c r="G23" s="47"/>
      <c r="H23" s="47"/>
      <c r="I23" s="48">
        <v>1</v>
      </c>
      <c r="J23" s="47"/>
      <c r="K23" s="47"/>
      <c r="L23" s="48">
        <v>1</v>
      </c>
      <c r="M23" s="47"/>
      <c r="N23" s="47"/>
      <c r="O23" s="48">
        <v>1</v>
      </c>
      <c r="P23" s="47"/>
      <c r="Q23" s="47"/>
      <c r="R23" s="48">
        <v>1</v>
      </c>
      <c r="S23" s="47"/>
      <c r="T23" s="47"/>
      <c r="U23" s="48">
        <v>1</v>
      </c>
      <c r="V23" s="47"/>
      <c r="W23" s="47"/>
      <c r="X23" s="4">
        <v>1</v>
      </c>
      <c r="Y23" s="4"/>
      <c r="Z23" s="4"/>
      <c r="AA23" s="4"/>
      <c r="AB23" s="4"/>
      <c r="AC23" s="4">
        <v>1</v>
      </c>
      <c r="AD23" s="4">
        <v>1</v>
      </c>
      <c r="AE23" s="4"/>
      <c r="AF23" s="4"/>
      <c r="AG23" s="4">
        <v>1</v>
      </c>
      <c r="AH23" s="4"/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/>
      <c r="BG23" s="4">
        <v>1</v>
      </c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/>
      <c r="DR23" s="4"/>
    </row>
    <row r="24" spans="1:122" ht="15.75" x14ac:dyDescent="0.25">
      <c r="A24" s="3">
        <v>11</v>
      </c>
      <c r="B24" s="18" t="s">
        <v>518</v>
      </c>
      <c r="C24" s="48">
        <v>1</v>
      </c>
      <c r="D24" s="47"/>
      <c r="E24" s="47"/>
      <c r="F24" s="48">
        <v>1</v>
      </c>
      <c r="G24" s="47"/>
      <c r="H24" s="47"/>
      <c r="I24" s="48">
        <v>1</v>
      </c>
      <c r="J24" s="47"/>
      <c r="K24" s="47"/>
      <c r="L24" s="48">
        <v>1</v>
      </c>
      <c r="M24" s="47"/>
      <c r="N24" s="47"/>
      <c r="O24" s="48">
        <v>1</v>
      </c>
      <c r="P24" s="47"/>
      <c r="Q24" s="47"/>
      <c r="R24" s="48">
        <v>1</v>
      </c>
      <c r="S24" s="47"/>
      <c r="T24" s="47"/>
      <c r="U24" s="48">
        <v>1</v>
      </c>
      <c r="V24" s="47"/>
      <c r="W24" s="47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/>
      <c r="DR24" s="4"/>
    </row>
    <row r="25" spans="1:122" ht="15.75" x14ac:dyDescent="0.25">
      <c r="A25" s="3">
        <v>12</v>
      </c>
      <c r="B25" s="18" t="s">
        <v>519</v>
      </c>
      <c r="C25" s="48">
        <v>1</v>
      </c>
      <c r="D25" s="47"/>
      <c r="E25" s="47"/>
      <c r="F25" s="48">
        <v>1</v>
      </c>
      <c r="G25" s="47"/>
      <c r="H25" s="47"/>
      <c r="I25" s="48">
        <v>1</v>
      </c>
      <c r="J25" s="47"/>
      <c r="K25" s="47"/>
      <c r="L25" s="48">
        <v>1</v>
      </c>
      <c r="M25" s="47"/>
      <c r="N25" s="47"/>
      <c r="O25" s="48">
        <v>1</v>
      </c>
      <c r="P25" s="47"/>
      <c r="Q25" s="47"/>
      <c r="R25" s="48">
        <v>1</v>
      </c>
      <c r="S25" s="47"/>
      <c r="T25" s="47"/>
      <c r="U25" s="48">
        <v>1</v>
      </c>
      <c r="V25" s="47"/>
      <c r="W25" s="47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/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/>
      <c r="DR25" s="4"/>
    </row>
    <row r="26" spans="1:122" ht="15.75" x14ac:dyDescent="0.25">
      <c r="A26" s="3">
        <v>13</v>
      </c>
      <c r="B26" s="18" t="s">
        <v>520</v>
      </c>
      <c r="C26" s="48"/>
      <c r="D26" s="47">
        <v>1</v>
      </c>
      <c r="E26" s="47"/>
      <c r="F26" s="48"/>
      <c r="G26" s="47">
        <v>1</v>
      </c>
      <c r="H26" s="47"/>
      <c r="I26" s="48"/>
      <c r="J26" s="47">
        <v>1</v>
      </c>
      <c r="K26" s="47"/>
      <c r="L26" s="48"/>
      <c r="M26" s="47">
        <v>1</v>
      </c>
      <c r="N26" s="47"/>
      <c r="O26" s="48"/>
      <c r="P26" s="47">
        <v>1</v>
      </c>
      <c r="Q26" s="47"/>
      <c r="R26" s="48"/>
      <c r="S26" s="47">
        <v>1</v>
      </c>
      <c r="T26" s="47"/>
      <c r="U26" s="48">
        <v>1</v>
      </c>
      <c r="V26" s="47"/>
      <c r="W26" s="47"/>
      <c r="X26" s="4"/>
      <c r="Y26" s="4">
        <v>1</v>
      </c>
      <c r="Z26" s="4"/>
      <c r="AA26" s="4"/>
      <c r="AB26" s="4"/>
      <c r="AC26" s="4">
        <v>1</v>
      </c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>
        <v>1</v>
      </c>
      <c r="BJ26" s="4"/>
      <c r="BK26" s="4"/>
      <c r="BL26" s="4"/>
      <c r="BM26" s="4">
        <v>1</v>
      </c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4"/>
      <c r="BX26" s="4">
        <v>1</v>
      </c>
      <c r="BY26" s="4"/>
      <c r="BZ26" s="4"/>
      <c r="CA26" s="4"/>
      <c r="CB26" s="4">
        <v>1</v>
      </c>
      <c r="CC26" s="4"/>
      <c r="CD26" s="4">
        <v>1</v>
      </c>
      <c r="CE26" s="4"/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/>
      <c r="DI26" s="4">
        <v>1</v>
      </c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/>
    </row>
    <row r="27" spans="1:122" ht="15.75" x14ac:dyDescent="0.25">
      <c r="A27" s="3">
        <v>14</v>
      </c>
      <c r="B27" s="18"/>
      <c r="C27" s="48"/>
      <c r="D27" s="47"/>
      <c r="E27" s="47"/>
      <c r="F27" s="48"/>
      <c r="G27" s="47"/>
      <c r="H27" s="47"/>
      <c r="I27" s="48"/>
      <c r="J27" s="47"/>
      <c r="K27" s="47"/>
      <c r="L27" s="48"/>
      <c r="M27" s="47"/>
      <c r="N27" s="47"/>
      <c r="O27" s="48"/>
      <c r="P27" s="47"/>
      <c r="Q27" s="47"/>
      <c r="R27" s="48"/>
      <c r="S27" s="47"/>
      <c r="T27" s="47"/>
      <c r="U27" s="48"/>
      <c r="V27" s="47"/>
      <c r="W27" s="47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ht="15.75" x14ac:dyDescent="0.25">
      <c r="A28" s="3">
        <v>15</v>
      </c>
      <c r="B28" s="18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49" t="s">
        <v>58</v>
      </c>
      <c r="B39" s="50"/>
      <c r="C39" s="3">
        <f>SUM(C14:C38)</f>
        <v>6</v>
      </c>
      <c r="D39" s="3">
        <f t="shared" ref="D39:BO39" si="0">SUM(D14:D38)</f>
        <v>6</v>
      </c>
      <c r="E39" s="3">
        <f t="shared" si="0"/>
        <v>1</v>
      </c>
      <c r="F39" s="3">
        <f t="shared" si="0"/>
        <v>7</v>
      </c>
      <c r="G39" s="3">
        <f t="shared" si="0"/>
        <v>5</v>
      </c>
      <c r="H39" s="3">
        <f t="shared" si="0"/>
        <v>1</v>
      </c>
      <c r="I39" s="3">
        <f t="shared" si="0"/>
        <v>9</v>
      </c>
      <c r="J39" s="3">
        <f t="shared" si="0"/>
        <v>4</v>
      </c>
      <c r="K39" s="3">
        <f t="shared" si="0"/>
        <v>0</v>
      </c>
      <c r="L39" s="3">
        <f t="shared" si="0"/>
        <v>9</v>
      </c>
      <c r="M39" s="3">
        <f t="shared" si="0"/>
        <v>4</v>
      </c>
      <c r="N39" s="3">
        <f t="shared" si="0"/>
        <v>0</v>
      </c>
      <c r="O39" s="3">
        <f t="shared" si="0"/>
        <v>9</v>
      </c>
      <c r="P39" s="3">
        <f t="shared" si="0"/>
        <v>4</v>
      </c>
      <c r="Q39" s="3">
        <f t="shared" si="0"/>
        <v>0</v>
      </c>
      <c r="R39" s="3">
        <f t="shared" si="0"/>
        <v>8</v>
      </c>
      <c r="S39" s="3">
        <f t="shared" si="0"/>
        <v>4</v>
      </c>
      <c r="T39" s="3">
        <f t="shared" si="0"/>
        <v>1</v>
      </c>
      <c r="U39" s="3">
        <f t="shared" si="0"/>
        <v>13</v>
      </c>
      <c r="V39" s="3">
        <f t="shared" si="0"/>
        <v>0</v>
      </c>
      <c r="W39" s="3">
        <f t="shared" si="0"/>
        <v>0</v>
      </c>
      <c r="X39" s="3">
        <f t="shared" si="0"/>
        <v>10</v>
      </c>
      <c r="Y39" s="3">
        <f t="shared" si="0"/>
        <v>3</v>
      </c>
      <c r="Z39" s="3">
        <f t="shared" si="0"/>
        <v>0</v>
      </c>
      <c r="AA39" s="3">
        <f t="shared" si="0"/>
        <v>6</v>
      </c>
      <c r="AB39" s="3">
        <f t="shared" si="0"/>
        <v>0</v>
      </c>
      <c r="AC39" s="3">
        <f t="shared" si="0"/>
        <v>7</v>
      </c>
      <c r="AD39" s="3">
        <f t="shared" si="0"/>
        <v>11</v>
      </c>
      <c r="AE39" s="3">
        <f t="shared" si="0"/>
        <v>2</v>
      </c>
      <c r="AF39" s="3">
        <f t="shared" si="0"/>
        <v>0</v>
      </c>
      <c r="AG39" s="3">
        <f t="shared" si="0"/>
        <v>6</v>
      </c>
      <c r="AH39" s="3">
        <f t="shared" si="0"/>
        <v>2</v>
      </c>
      <c r="AI39" s="3">
        <f t="shared" si="0"/>
        <v>4</v>
      </c>
      <c r="AJ39" s="3">
        <f t="shared" si="0"/>
        <v>6</v>
      </c>
      <c r="AK39" s="3">
        <f t="shared" si="0"/>
        <v>5</v>
      </c>
      <c r="AL39" s="3">
        <f t="shared" si="0"/>
        <v>2</v>
      </c>
      <c r="AM39" s="3">
        <f t="shared" si="0"/>
        <v>9</v>
      </c>
      <c r="AN39" s="3">
        <f t="shared" si="0"/>
        <v>4</v>
      </c>
      <c r="AO39" s="3">
        <f t="shared" si="0"/>
        <v>0</v>
      </c>
      <c r="AP39" s="3">
        <f t="shared" si="0"/>
        <v>6</v>
      </c>
      <c r="AQ39" s="3">
        <f t="shared" si="0"/>
        <v>2</v>
      </c>
      <c r="AR39" s="3">
        <f t="shared" si="0"/>
        <v>5</v>
      </c>
      <c r="AS39" s="3">
        <f t="shared" si="0"/>
        <v>7</v>
      </c>
      <c r="AT39" s="3">
        <f t="shared" si="0"/>
        <v>4</v>
      </c>
      <c r="AU39" s="3">
        <f t="shared" si="0"/>
        <v>2</v>
      </c>
      <c r="AV39" s="3">
        <f t="shared" si="0"/>
        <v>8</v>
      </c>
      <c r="AW39" s="3">
        <f t="shared" si="0"/>
        <v>2</v>
      </c>
      <c r="AX39" s="3">
        <f t="shared" si="0"/>
        <v>2</v>
      </c>
      <c r="AY39" s="3">
        <f t="shared" si="0"/>
        <v>7</v>
      </c>
      <c r="AZ39" s="3">
        <f t="shared" si="0"/>
        <v>3</v>
      </c>
      <c r="BA39" s="3">
        <f t="shared" si="0"/>
        <v>3</v>
      </c>
      <c r="BB39" s="3">
        <f t="shared" si="0"/>
        <v>6</v>
      </c>
      <c r="BC39" s="3">
        <f t="shared" si="0"/>
        <v>1</v>
      </c>
      <c r="BD39" s="3">
        <f t="shared" si="0"/>
        <v>6</v>
      </c>
      <c r="BE39" s="3">
        <f t="shared" si="0"/>
        <v>5</v>
      </c>
      <c r="BF39" s="3">
        <f t="shared" si="0"/>
        <v>1</v>
      </c>
      <c r="BG39" s="3">
        <f t="shared" si="0"/>
        <v>7</v>
      </c>
      <c r="BH39" s="3">
        <f t="shared" si="0"/>
        <v>8</v>
      </c>
      <c r="BI39" s="3">
        <f t="shared" si="0"/>
        <v>5</v>
      </c>
      <c r="BJ39" s="3">
        <f t="shared" si="0"/>
        <v>0</v>
      </c>
      <c r="BK39" s="3">
        <f t="shared" si="0"/>
        <v>5</v>
      </c>
      <c r="BL39" s="3">
        <f t="shared" si="0"/>
        <v>6</v>
      </c>
      <c r="BM39" s="3">
        <f t="shared" si="0"/>
        <v>1</v>
      </c>
      <c r="BN39" s="3">
        <f t="shared" si="0"/>
        <v>4</v>
      </c>
      <c r="BO39" s="3">
        <f t="shared" si="0"/>
        <v>2</v>
      </c>
      <c r="BP39" s="3">
        <f t="shared" ref="BP39:DO39" si="1">SUM(BP14:BP38)</f>
        <v>7</v>
      </c>
      <c r="BQ39" s="3">
        <f t="shared" si="1"/>
        <v>7</v>
      </c>
      <c r="BR39" s="3">
        <f t="shared" si="1"/>
        <v>5</v>
      </c>
      <c r="BS39" s="3">
        <f t="shared" si="1"/>
        <v>1</v>
      </c>
      <c r="BT39" s="3">
        <f t="shared" si="1"/>
        <v>7</v>
      </c>
      <c r="BU39" s="3">
        <f t="shared" si="1"/>
        <v>3</v>
      </c>
      <c r="BV39" s="3">
        <f t="shared" si="1"/>
        <v>3</v>
      </c>
      <c r="BW39" s="3">
        <f t="shared" si="1"/>
        <v>8</v>
      </c>
      <c r="BX39" s="3">
        <f t="shared" si="1"/>
        <v>4</v>
      </c>
      <c r="BY39" s="3">
        <f t="shared" si="1"/>
        <v>1</v>
      </c>
      <c r="BZ39" s="3">
        <f t="shared" si="1"/>
        <v>4</v>
      </c>
      <c r="CA39" s="3">
        <f t="shared" si="1"/>
        <v>6</v>
      </c>
      <c r="CB39" s="3">
        <f t="shared" si="1"/>
        <v>3</v>
      </c>
      <c r="CC39" s="3">
        <f t="shared" si="1"/>
        <v>7</v>
      </c>
      <c r="CD39" s="3">
        <f t="shared" si="1"/>
        <v>5</v>
      </c>
      <c r="CE39" s="3">
        <f t="shared" si="1"/>
        <v>1</v>
      </c>
      <c r="CF39" s="3">
        <f t="shared" si="1"/>
        <v>4</v>
      </c>
      <c r="CG39" s="3">
        <f t="shared" si="1"/>
        <v>2</v>
      </c>
      <c r="CH39" s="3">
        <f t="shared" si="1"/>
        <v>7</v>
      </c>
      <c r="CI39" s="3">
        <f t="shared" si="1"/>
        <v>6</v>
      </c>
      <c r="CJ39" s="3">
        <f t="shared" si="1"/>
        <v>4</v>
      </c>
      <c r="CK39" s="3">
        <f t="shared" si="1"/>
        <v>3</v>
      </c>
      <c r="CL39" s="3">
        <f t="shared" si="1"/>
        <v>5</v>
      </c>
      <c r="CM39" s="3">
        <f t="shared" si="1"/>
        <v>5</v>
      </c>
      <c r="CN39" s="3">
        <f t="shared" si="1"/>
        <v>3</v>
      </c>
      <c r="CO39" s="3">
        <f t="shared" si="1"/>
        <v>5</v>
      </c>
      <c r="CP39" s="3">
        <f t="shared" si="1"/>
        <v>7</v>
      </c>
      <c r="CQ39" s="3">
        <f t="shared" si="1"/>
        <v>1</v>
      </c>
      <c r="CR39" s="3">
        <f t="shared" si="1"/>
        <v>6</v>
      </c>
      <c r="CS39" s="3">
        <f t="shared" si="1"/>
        <v>6</v>
      </c>
      <c r="CT39" s="3">
        <f t="shared" si="1"/>
        <v>1</v>
      </c>
      <c r="CU39" s="3">
        <f t="shared" si="1"/>
        <v>7</v>
      </c>
      <c r="CV39" s="3">
        <f t="shared" si="1"/>
        <v>2</v>
      </c>
      <c r="CW39" s="3">
        <f t="shared" si="1"/>
        <v>4</v>
      </c>
      <c r="CX39" s="3">
        <f t="shared" si="1"/>
        <v>13</v>
      </c>
      <c r="CY39" s="3">
        <f t="shared" si="1"/>
        <v>0</v>
      </c>
      <c r="CZ39" s="3">
        <f t="shared" si="1"/>
        <v>0</v>
      </c>
      <c r="DA39" s="3">
        <f t="shared" si="1"/>
        <v>13</v>
      </c>
      <c r="DB39" s="3">
        <f t="shared" si="1"/>
        <v>0</v>
      </c>
      <c r="DC39" s="3">
        <f t="shared" si="1"/>
        <v>0</v>
      </c>
      <c r="DD39" s="3">
        <f t="shared" si="1"/>
        <v>11</v>
      </c>
      <c r="DE39" s="3">
        <f t="shared" si="1"/>
        <v>2</v>
      </c>
      <c r="DF39" s="3">
        <f t="shared" si="1"/>
        <v>0</v>
      </c>
      <c r="DG39" s="3">
        <f t="shared" si="1"/>
        <v>6</v>
      </c>
      <c r="DH39" s="3">
        <f t="shared" si="1"/>
        <v>3</v>
      </c>
      <c r="DI39" s="3">
        <f t="shared" si="1"/>
        <v>4</v>
      </c>
      <c r="DJ39" s="3">
        <f t="shared" si="1"/>
        <v>3</v>
      </c>
      <c r="DK39" s="3">
        <f t="shared" si="1"/>
        <v>8</v>
      </c>
      <c r="DL39" s="3">
        <f t="shared" si="1"/>
        <v>2</v>
      </c>
      <c r="DM39" s="3">
        <f t="shared" si="1"/>
        <v>6</v>
      </c>
      <c r="DN39" s="3">
        <f t="shared" si="1"/>
        <v>6</v>
      </c>
      <c r="DO39" s="3">
        <f t="shared" si="1"/>
        <v>1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51" t="s">
        <v>312</v>
      </c>
      <c r="B40" s="52"/>
      <c r="C40" s="17">
        <f>C39/13%</f>
        <v>46.153846153846153</v>
      </c>
      <c r="D40" s="17">
        <f t="shared" ref="D40:BO40" si="3">D39/13%</f>
        <v>46.153846153846153</v>
      </c>
      <c r="E40" s="17">
        <f t="shared" si="3"/>
        <v>7.6923076923076916</v>
      </c>
      <c r="F40" s="17">
        <f t="shared" si="3"/>
        <v>53.846153846153847</v>
      </c>
      <c r="G40" s="17">
        <f t="shared" si="3"/>
        <v>38.46153846153846</v>
      </c>
      <c r="H40" s="17">
        <f t="shared" si="3"/>
        <v>7.6923076923076916</v>
      </c>
      <c r="I40" s="17">
        <f t="shared" si="3"/>
        <v>69.230769230769226</v>
      </c>
      <c r="J40" s="17">
        <f t="shared" si="3"/>
        <v>30.769230769230766</v>
      </c>
      <c r="K40" s="17">
        <f t="shared" si="3"/>
        <v>0</v>
      </c>
      <c r="L40" s="17">
        <f t="shared" si="3"/>
        <v>69.230769230769226</v>
      </c>
      <c r="M40" s="17">
        <f t="shared" si="3"/>
        <v>30.769230769230766</v>
      </c>
      <c r="N40" s="17">
        <f t="shared" si="3"/>
        <v>0</v>
      </c>
      <c r="O40" s="17">
        <f t="shared" si="3"/>
        <v>69.230769230769226</v>
      </c>
      <c r="P40" s="17">
        <f t="shared" si="3"/>
        <v>30.769230769230766</v>
      </c>
      <c r="Q40" s="17">
        <f t="shared" si="3"/>
        <v>0</v>
      </c>
      <c r="R40" s="17">
        <f t="shared" si="3"/>
        <v>61.538461538461533</v>
      </c>
      <c r="S40" s="17">
        <f t="shared" si="3"/>
        <v>30.769230769230766</v>
      </c>
      <c r="T40" s="17">
        <f t="shared" si="3"/>
        <v>7.6923076923076916</v>
      </c>
      <c r="U40" s="17">
        <f t="shared" si="3"/>
        <v>100</v>
      </c>
      <c r="V40" s="17">
        <f t="shared" si="3"/>
        <v>0</v>
      </c>
      <c r="W40" s="17">
        <f t="shared" si="3"/>
        <v>0</v>
      </c>
      <c r="X40" s="17">
        <f t="shared" si="3"/>
        <v>76.92307692307692</v>
      </c>
      <c r="Y40" s="17">
        <f t="shared" si="3"/>
        <v>23.076923076923077</v>
      </c>
      <c r="Z40" s="17">
        <f t="shared" si="3"/>
        <v>0</v>
      </c>
      <c r="AA40" s="17">
        <f t="shared" si="3"/>
        <v>46.153846153846153</v>
      </c>
      <c r="AB40" s="17">
        <f t="shared" si="3"/>
        <v>0</v>
      </c>
      <c r="AC40" s="17">
        <f t="shared" si="3"/>
        <v>53.846153846153847</v>
      </c>
      <c r="AD40" s="17">
        <f t="shared" si="3"/>
        <v>84.615384615384613</v>
      </c>
      <c r="AE40" s="17">
        <f t="shared" si="3"/>
        <v>15.384615384615383</v>
      </c>
      <c r="AF40" s="17">
        <f t="shared" si="3"/>
        <v>0</v>
      </c>
      <c r="AG40" s="17">
        <f t="shared" si="3"/>
        <v>46.153846153846153</v>
      </c>
      <c r="AH40" s="17">
        <f t="shared" si="3"/>
        <v>15.384615384615383</v>
      </c>
      <c r="AI40" s="17">
        <f t="shared" si="3"/>
        <v>30.769230769230766</v>
      </c>
      <c r="AJ40" s="17">
        <f t="shared" si="3"/>
        <v>46.153846153846153</v>
      </c>
      <c r="AK40" s="17">
        <f t="shared" si="3"/>
        <v>38.46153846153846</v>
      </c>
      <c r="AL40" s="17">
        <f t="shared" si="3"/>
        <v>15.384615384615383</v>
      </c>
      <c r="AM40" s="17">
        <f t="shared" si="3"/>
        <v>69.230769230769226</v>
      </c>
      <c r="AN40" s="17">
        <f t="shared" si="3"/>
        <v>30.769230769230766</v>
      </c>
      <c r="AO40" s="17">
        <f t="shared" si="3"/>
        <v>0</v>
      </c>
      <c r="AP40" s="17">
        <f t="shared" si="3"/>
        <v>46.153846153846153</v>
      </c>
      <c r="AQ40" s="17">
        <f t="shared" si="3"/>
        <v>15.384615384615383</v>
      </c>
      <c r="AR40" s="17">
        <f t="shared" si="3"/>
        <v>38.46153846153846</v>
      </c>
      <c r="AS40" s="17">
        <f t="shared" si="3"/>
        <v>53.846153846153847</v>
      </c>
      <c r="AT40" s="17">
        <f t="shared" si="3"/>
        <v>30.769230769230766</v>
      </c>
      <c r="AU40" s="17">
        <f t="shared" si="3"/>
        <v>15.384615384615383</v>
      </c>
      <c r="AV40" s="17">
        <f t="shared" si="3"/>
        <v>61.538461538461533</v>
      </c>
      <c r="AW40" s="17">
        <f t="shared" si="3"/>
        <v>15.384615384615383</v>
      </c>
      <c r="AX40" s="17">
        <f t="shared" si="3"/>
        <v>15.384615384615383</v>
      </c>
      <c r="AY40" s="17">
        <f t="shared" si="3"/>
        <v>53.846153846153847</v>
      </c>
      <c r="AZ40" s="17">
        <f t="shared" si="3"/>
        <v>23.076923076923077</v>
      </c>
      <c r="BA40" s="17">
        <f t="shared" si="3"/>
        <v>23.076923076923077</v>
      </c>
      <c r="BB40" s="17">
        <f t="shared" si="3"/>
        <v>46.153846153846153</v>
      </c>
      <c r="BC40" s="17">
        <f t="shared" si="3"/>
        <v>7.6923076923076916</v>
      </c>
      <c r="BD40" s="17">
        <f t="shared" si="3"/>
        <v>46.153846153846153</v>
      </c>
      <c r="BE40" s="17">
        <f t="shared" si="3"/>
        <v>38.46153846153846</v>
      </c>
      <c r="BF40" s="17">
        <f t="shared" si="3"/>
        <v>7.6923076923076916</v>
      </c>
      <c r="BG40" s="17">
        <f t="shared" si="3"/>
        <v>53.846153846153847</v>
      </c>
      <c r="BH40" s="17">
        <f t="shared" si="3"/>
        <v>61.538461538461533</v>
      </c>
      <c r="BI40" s="17">
        <f t="shared" si="3"/>
        <v>38.46153846153846</v>
      </c>
      <c r="BJ40" s="17">
        <f t="shared" si="3"/>
        <v>0</v>
      </c>
      <c r="BK40" s="17">
        <f t="shared" si="3"/>
        <v>38.46153846153846</v>
      </c>
      <c r="BL40" s="17">
        <f t="shared" si="3"/>
        <v>46.153846153846153</v>
      </c>
      <c r="BM40" s="17">
        <f t="shared" si="3"/>
        <v>7.6923076923076916</v>
      </c>
      <c r="BN40" s="17">
        <f t="shared" si="3"/>
        <v>30.769230769230766</v>
      </c>
      <c r="BO40" s="17">
        <f t="shared" si="3"/>
        <v>15.384615384615383</v>
      </c>
      <c r="BP40" s="17">
        <f t="shared" ref="BP40:DR40" si="4">BP39/13%</f>
        <v>53.846153846153847</v>
      </c>
      <c r="BQ40" s="17">
        <f t="shared" si="4"/>
        <v>53.846153846153847</v>
      </c>
      <c r="BR40" s="17">
        <f t="shared" si="4"/>
        <v>38.46153846153846</v>
      </c>
      <c r="BS40" s="17">
        <f t="shared" si="4"/>
        <v>7.6923076923076916</v>
      </c>
      <c r="BT40" s="17">
        <f t="shared" si="4"/>
        <v>53.846153846153847</v>
      </c>
      <c r="BU40" s="17">
        <f t="shared" si="4"/>
        <v>23.076923076923077</v>
      </c>
      <c r="BV40" s="17">
        <f t="shared" si="4"/>
        <v>23.076923076923077</v>
      </c>
      <c r="BW40" s="17">
        <f t="shared" si="4"/>
        <v>61.538461538461533</v>
      </c>
      <c r="BX40" s="17">
        <f t="shared" si="4"/>
        <v>30.769230769230766</v>
      </c>
      <c r="BY40" s="17">
        <f t="shared" si="4"/>
        <v>7.6923076923076916</v>
      </c>
      <c r="BZ40" s="17">
        <f t="shared" si="4"/>
        <v>30.769230769230766</v>
      </c>
      <c r="CA40" s="17">
        <f t="shared" si="4"/>
        <v>46.153846153846153</v>
      </c>
      <c r="CB40" s="17">
        <f t="shared" si="4"/>
        <v>23.076923076923077</v>
      </c>
      <c r="CC40" s="17">
        <f t="shared" si="4"/>
        <v>53.846153846153847</v>
      </c>
      <c r="CD40" s="17">
        <f t="shared" si="4"/>
        <v>38.46153846153846</v>
      </c>
      <c r="CE40" s="17">
        <f t="shared" si="4"/>
        <v>7.6923076923076916</v>
      </c>
      <c r="CF40" s="17">
        <f t="shared" si="4"/>
        <v>30.769230769230766</v>
      </c>
      <c r="CG40" s="17">
        <f t="shared" si="4"/>
        <v>15.384615384615383</v>
      </c>
      <c r="CH40" s="17">
        <f t="shared" si="4"/>
        <v>53.846153846153847</v>
      </c>
      <c r="CI40" s="17">
        <f t="shared" si="4"/>
        <v>46.153846153846153</v>
      </c>
      <c r="CJ40" s="17">
        <f t="shared" si="4"/>
        <v>30.769230769230766</v>
      </c>
      <c r="CK40" s="17">
        <f t="shared" si="4"/>
        <v>23.076923076923077</v>
      </c>
      <c r="CL40" s="17">
        <f t="shared" si="4"/>
        <v>38.46153846153846</v>
      </c>
      <c r="CM40" s="17">
        <f t="shared" si="4"/>
        <v>38.46153846153846</v>
      </c>
      <c r="CN40" s="17">
        <f t="shared" si="4"/>
        <v>23.076923076923077</v>
      </c>
      <c r="CO40" s="17">
        <f t="shared" si="4"/>
        <v>38.46153846153846</v>
      </c>
      <c r="CP40" s="17">
        <f t="shared" si="4"/>
        <v>53.846153846153847</v>
      </c>
      <c r="CQ40" s="17">
        <f t="shared" si="4"/>
        <v>7.6923076923076916</v>
      </c>
      <c r="CR40" s="17">
        <f t="shared" si="4"/>
        <v>46.153846153846153</v>
      </c>
      <c r="CS40" s="17">
        <f t="shared" si="4"/>
        <v>46.153846153846153</v>
      </c>
      <c r="CT40" s="17">
        <f t="shared" si="4"/>
        <v>7.6923076923076916</v>
      </c>
      <c r="CU40" s="17">
        <f t="shared" si="4"/>
        <v>53.846153846153847</v>
      </c>
      <c r="CV40" s="17">
        <f t="shared" si="4"/>
        <v>15.384615384615383</v>
      </c>
      <c r="CW40" s="17">
        <f t="shared" si="4"/>
        <v>30.769230769230766</v>
      </c>
      <c r="CX40" s="17">
        <f t="shared" si="4"/>
        <v>100</v>
      </c>
      <c r="CY40" s="17">
        <f t="shared" si="4"/>
        <v>0</v>
      </c>
      <c r="CZ40" s="17">
        <f t="shared" si="4"/>
        <v>0</v>
      </c>
      <c r="DA40" s="17">
        <f t="shared" si="4"/>
        <v>100</v>
      </c>
      <c r="DB40" s="17">
        <f t="shared" si="4"/>
        <v>0</v>
      </c>
      <c r="DC40" s="17">
        <f t="shared" si="4"/>
        <v>0</v>
      </c>
      <c r="DD40" s="17">
        <f t="shared" si="4"/>
        <v>84.615384615384613</v>
      </c>
      <c r="DE40" s="17">
        <f t="shared" si="4"/>
        <v>15.384615384615383</v>
      </c>
      <c r="DF40" s="17">
        <f t="shared" si="4"/>
        <v>0</v>
      </c>
      <c r="DG40" s="17">
        <f t="shared" si="4"/>
        <v>46.153846153846153</v>
      </c>
      <c r="DH40" s="17">
        <f t="shared" si="4"/>
        <v>23.076923076923077</v>
      </c>
      <c r="DI40" s="17">
        <f t="shared" si="4"/>
        <v>30.769230769230766</v>
      </c>
      <c r="DJ40" s="17">
        <f t="shared" si="4"/>
        <v>23.076923076923077</v>
      </c>
      <c r="DK40" s="17">
        <f t="shared" si="4"/>
        <v>61.538461538461533</v>
      </c>
      <c r="DL40" s="17">
        <f t="shared" si="4"/>
        <v>15.384615384615383</v>
      </c>
      <c r="DM40" s="17">
        <f t="shared" si="4"/>
        <v>46.153846153846153</v>
      </c>
      <c r="DN40" s="17">
        <f t="shared" si="4"/>
        <v>46.153846153846153</v>
      </c>
      <c r="DO40" s="17">
        <f t="shared" si="4"/>
        <v>7.6923076923076916</v>
      </c>
      <c r="DP40" s="17">
        <f t="shared" si="4"/>
        <v>0</v>
      </c>
      <c r="DQ40" s="17">
        <f t="shared" si="4"/>
        <v>0</v>
      </c>
      <c r="DR40" s="17">
        <f t="shared" si="4"/>
        <v>0</v>
      </c>
    </row>
    <row r="42" spans="1:122" x14ac:dyDescent="0.25">
      <c r="B42" s="87" t="s">
        <v>503</v>
      </c>
      <c r="C42" s="87"/>
      <c r="D42" s="87"/>
      <c r="E42" s="87"/>
      <c r="F42" s="31"/>
      <c r="G42" s="31"/>
    </row>
    <row r="43" spans="1:122" x14ac:dyDescent="0.25">
      <c r="B43" s="4" t="s">
        <v>298</v>
      </c>
      <c r="C43" s="4" t="s">
        <v>301</v>
      </c>
      <c r="D43" s="3">
        <f>E43/100*13</f>
        <v>7.75</v>
      </c>
      <c r="E43" s="20">
        <f>(C40+F40+I40+L40)/4</f>
        <v>59.615384615384613</v>
      </c>
    </row>
    <row r="44" spans="1:122" x14ac:dyDescent="0.25">
      <c r="B44" s="4" t="s">
        <v>299</v>
      </c>
      <c r="C44" s="4" t="s">
        <v>301</v>
      </c>
      <c r="D44" s="3">
        <f>E44/100*13</f>
        <v>4.75</v>
      </c>
      <c r="E44" s="20">
        <f>(D40+G40+J40+M40)/4</f>
        <v>36.53846153846154</v>
      </c>
    </row>
    <row r="45" spans="1:122" x14ac:dyDescent="0.25">
      <c r="B45" s="4" t="s">
        <v>300</v>
      </c>
      <c r="C45" s="4" t="s">
        <v>301</v>
      </c>
      <c r="D45" s="3">
        <f>E45/100*13</f>
        <v>0.49999999999999994</v>
      </c>
      <c r="E45" s="20">
        <f>(E40+H40+K40+N40)/4</f>
        <v>3.8461538461538458</v>
      </c>
    </row>
    <row r="46" spans="1:122" x14ac:dyDescent="0.25">
      <c r="B46" s="4"/>
      <c r="C46" s="4"/>
      <c r="D46" s="21">
        <f>SUM(D43:D45)</f>
        <v>13</v>
      </c>
      <c r="E46" s="22">
        <f>SUM(E43:E45)</f>
        <v>100</v>
      </c>
    </row>
    <row r="47" spans="1:122" ht="29.25" customHeight="1" x14ac:dyDescent="0.25">
      <c r="B47" s="4"/>
      <c r="C47" s="15"/>
      <c r="D47" s="69" t="s">
        <v>150</v>
      </c>
      <c r="E47" s="69"/>
      <c r="F47" s="70" t="s">
        <v>151</v>
      </c>
      <c r="G47" s="70"/>
    </row>
    <row r="48" spans="1:122" x14ac:dyDescent="0.25">
      <c r="B48" s="4" t="s">
        <v>298</v>
      </c>
      <c r="C48" s="15" t="s">
        <v>302</v>
      </c>
      <c r="D48" s="23">
        <f>E48/100*13</f>
        <v>10</v>
      </c>
      <c r="E48" s="20">
        <f>(O40+R40+U40+X40)/4</f>
        <v>76.92307692307692</v>
      </c>
      <c r="F48" s="3">
        <f>G48/100*13</f>
        <v>7.25</v>
      </c>
      <c r="G48" s="3">
        <f>(AA40+AD40+AG40+AJ40)/4</f>
        <v>55.769230769230774</v>
      </c>
    </row>
    <row r="49" spans="2:13" x14ac:dyDescent="0.25">
      <c r="B49" s="4" t="s">
        <v>299</v>
      </c>
      <c r="C49" s="15" t="s">
        <v>302</v>
      </c>
      <c r="D49" s="23">
        <f>E49/100*13</f>
        <v>2.75</v>
      </c>
      <c r="E49" s="20">
        <f>(P40+S40+V40+Y40)/4</f>
        <v>21.153846153846153</v>
      </c>
      <c r="F49" s="3">
        <f>G49/100*13</f>
        <v>2.25</v>
      </c>
      <c r="G49" s="3">
        <f>(AB40+AE40+AH40+AK40)/4</f>
        <v>17.307692307692307</v>
      </c>
    </row>
    <row r="50" spans="2:13" x14ac:dyDescent="0.25">
      <c r="B50" s="4" t="s">
        <v>300</v>
      </c>
      <c r="C50" s="15" t="s">
        <v>302</v>
      </c>
      <c r="D50" s="23">
        <f>E50/100*13</f>
        <v>0.24999999999999997</v>
      </c>
      <c r="E50" s="20">
        <f>(Q40+T40+W40+Z40)/4</f>
        <v>1.9230769230769229</v>
      </c>
      <c r="F50" s="3">
        <f>G50/100*13</f>
        <v>3.5135135135135132</v>
      </c>
      <c r="G50" s="33">
        <f>(AC40+AF40+AI40+AL40)/3.7</f>
        <v>27.027027027027025</v>
      </c>
    </row>
    <row r="51" spans="2:13" x14ac:dyDescent="0.25">
      <c r="B51" s="4"/>
      <c r="C51" s="15"/>
      <c r="D51" s="22">
        <f>SUM(D48:D50)</f>
        <v>13</v>
      </c>
      <c r="E51" s="22">
        <f>SUM(E48:E50)</f>
        <v>99.999999999999986</v>
      </c>
      <c r="F51" s="32">
        <f>SUM(F48:F50)</f>
        <v>13.013513513513512</v>
      </c>
      <c r="G51" s="34">
        <f>SUM(G48:G50)</f>
        <v>100.1039501039501</v>
      </c>
    </row>
    <row r="52" spans="2:13" x14ac:dyDescent="0.25">
      <c r="B52" s="4" t="s">
        <v>298</v>
      </c>
      <c r="C52" s="4" t="s">
        <v>303</v>
      </c>
      <c r="D52" s="3">
        <f>E52/100*13</f>
        <v>7.5000000000000009</v>
      </c>
      <c r="E52" s="20">
        <f>(AM40+AP40+AS40+AV40)/4</f>
        <v>57.692307692307693</v>
      </c>
    </row>
    <row r="53" spans="2:13" x14ac:dyDescent="0.25">
      <c r="B53" s="4" t="s">
        <v>299</v>
      </c>
      <c r="C53" s="4" t="s">
        <v>303</v>
      </c>
      <c r="D53" s="3">
        <f>E53/100*13</f>
        <v>2.9999999999999996</v>
      </c>
      <c r="E53" s="20">
        <f>(AN40+AQ40+AT40+AW40)/4</f>
        <v>23.076923076923073</v>
      </c>
    </row>
    <row r="54" spans="2:13" x14ac:dyDescent="0.25">
      <c r="B54" s="4" t="s">
        <v>300</v>
      </c>
      <c r="C54" s="4" t="s">
        <v>303</v>
      </c>
      <c r="D54" s="3">
        <f>E54/100*13</f>
        <v>2.5</v>
      </c>
      <c r="E54" s="20">
        <f>(AO40+AR40+AU40+AX40)/3.6</f>
        <v>19.23076923076923</v>
      </c>
    </row>
    <row r="55" spans="2:13" x14ac:dyDescent="0.25">
      <c r="B55" s="24"/>
      <c r="C55" s="24"/>
      <c r="D55" s="26">
        <f>SUM(D52:D54)</f>
        <v>13</v>
      </c>
      <c r="E55" s="27">
        <f>SUM(E52:E54)</f>
        <v>100</v>
      </c>
      <c r="F55" s="28"/>
    </row>
    <row r="56" spans="2:13" x14ac:dyDescent="0.25">
      <c r="B56" s="4"/>
      <c r="C56" s="4"/>
      <c r="D56" s="69" t="s">
        <v>157</v>
      </c>
      <c r="E56" s="69"/>
      <c r="F56" s="69" t="s">
        <v>152</v>
      </c>
      <c r="G56" s="69"/>
      <c r="H56" s="88" t="s">
        <v>158</v>
      </c>
      <c r="I56" s="88"/>
      <c r="J56" s="88" t="s">
        <v>159</v>
      </c>
      <c r="K56" s="88"/>
      <c r="L56" s="88" t="s">
        <v>13</v>
      </c>
      <c r="M56" s="88"/>
    </row>
    <row r="57" spans="2:13" x14ac:dyDescent="0.25">
      <c r="B57" s="4" t="s">
        <v>298</v>
      </c>
      <c r="C57" s="4" t="s">
        <v>304</v>
      </c>
      <c r="D57" s="3">
        <f>E57/100*13</f>
        <v>6.5</v>
      </c>
      <c r="E57" s="20">
        <f>(AY40+BB40+BE40+BH40)/4</f>
        <v>50</v>
      </c>
      <c r="F57" s="3">
        <f>G57/100*13</f>
        <v>5.75</v>
      </c>
      <c r="G57" s="20">
        <f>(BK40+BN40+BQ40+BT40)/4</f>
        <v>44.230769230769226</v>
      </c>
      <c r="H57" s="3">
        <f>I57/100*13</f>
        <v>5.75</v>
      </c>
      <c r="I57" s="20">
        <f>(BW40+BZ40+CC40+CF40)/4</f>
        <v>44.230769230769226</v>
      </c>
      <c r="J57" s="3">
        <f>K57/100*13</f>
        <v>5.5</v>
      </c>
      <c r="K57" s="20">
        <f>(CI40+CL40+CO40+CR40)/4</f>
        <v>42.307692307692307</v>
      </c>
      <c r="L57" s="3">
        <f>M57/100*13</f>
        <v>11</v>
      </c>
      <c r="M57" s="20">
        <f>(CU40+CX40+DA40+DD40)/4</f>
        <v>84.615384615384613</v>
      </c>
    </row>
    <row r="58" spans="2:13" x14ac:dyDescent="0.25">
      <c r="B58" s="4" t="s">
        <v>299</v>
      </c>
      <c r="C58" s="4" t="s">
        <v>304</v>
      </c>
      <c r="D58" s="3">
        <f>E58/100*13</f>
        <v>2.5</v>
      </c>
      <c r="E58" s="20">
        <f>(AZ40+BC40+BF40+BI40)/4</f>
        <v>19.23076923076923</v>
      </c>
      <c r="F58" s="3">
        <f>G58/100*13</f>
        <v>4</v>
      </c>
      <c r="G58" s="20">
        <f>(BL40+BO40+BR40+BU40)/4</f>
        <v>30.76923076923077</v>
      </c>
      <c r="H58" s="3">
        <f>I58/100*13</f>
        <v>4.25</v>
      </c>
      <c r="I58" s="20">
        <f>(BX40+CA40+CD40+CG40)/4</f>
        <v>32.692307692307693</v>
      </c>
      <c r="J58" s="3">
        <f>K58/100*13</f>
        <v>5.5</v>
      </c>
      <c r="K58" s="20">
        <f>(CJ40+CM40+CP40+CS40)/4</f>
        <v>42.307692307692307</v>
      </c>
      <c r="L58" s="3">
        <f>M58/100*13</f>
        <v>0.99999999999999989</v>
      </c>
      <c r="M58" s="20">
        <f>(CV40+CY40+DB40+DE40)/4</f>
        <v>7.6923076923076916</v>
      </c>
    </row>
    <row r="59" spans="2:13" x14ac:dyDescent="0.25">
      <c r="B59" s="4" t="s">
        <v>300</v>
      </c>
      <c r="C59" s="4" t="s">
        <v>304</v>
      </c>
      <c r="D59" s="3">
        <f>E59/100*13</f>
        <v>3.9999999999999996</v>
      </c>
      <c r="E59" s="20">
        <f>(BA40+BD40+BG40+BJ40)/4</f>
        <v>30.769230769230766</v>
      </c>
      <c r="F59" s="3">
        <f>G59/100*13</f>
        <v>3</v>
      </c>
      <c r="G59" s="20">
        <f>(BM40+BP40+BS40+BV40)/4</f>
        <v>23.076923076923077</v>
      </c>
      <c r="H59" s="3">
        <f>I59/100*13</f>
        <v>3</v>
      </c>
      <c r="I59" s="20">
        <f>(BY40+CB40+CE40+CH40)/4</f>
        <v>23.076923076923077</v>
      </c>
      <c r="J59" s="3">
        <f>K59/100*13</f>
        <v>2</v>
      </c>
      <c r="K59" s="20">
        <f>(CK40+CN40+CQ40+CT40)/4</f>
        <v>15.384615384615385</v>
      </c>
      <c r="L59" s="3">
        <f>M59/100*13</f>
        <v>0.99999999999999989</v>
      </c>
      <c r="M59" s="20">
        <f>(CW40+CZ40+DC40+DF40)/4</f>
        <v>7.6923076923076916</v>
      </c>
    </row>
    <row r="60" spans="2:13" x14ac:dyDescent="0.25">
      <c r="B60" s="4"/>
      <c r="C60" s="4"/>
      <c r="D60" s="21">
        <f>SUM(D57:D59)</f>
        <v>13</v>
      </c>
      <c r="E60" s="21">
        <f>SUM(E57:E59)</f>
        <v>100</v>
      </c>
      <c r="F60" s="21">
        <v>13</v>
      </c>
      <c r="G60" s="21">
        <v>100</v>
      </c>
      <c r="H60" s="21">
        <f t="shared" ref="H60:M60" si="5">SUM(H57:H59)</f>
        <v>13</v>
      </c>
      <c r="I60" s="22">
        <f t="shared" si="5"/>
        <v>100</v>
      </c>
      <c r="J60" s="21">
        <f t="shared" si="5"/>
        <v>13</v>
      </c>
      <c r="K60" s="22">
        <f t="shared" si="5"/>
        <v>100</v>
      </c>
      <c r="L60" s="21">
        <f t="shared" si="5"/>
        <v>13</v>
      </c>
      <c r="M60" s="22">
        <f t="shared" si="5"/>
        <v>100</v>
      </c>
    </row>
    <row r="61" spans="2:13" x14ac:dyDescent="0.25">
      <c r="B61" s="4" t="s">
        <v>298</v>
      </c>
      <c r="C61" s="4" t="s">
        <v>305</v>
      </c>
      <c r="D61" s="3">
        <f>E61/100*13</f>
        <v>3.7500000000000004</v>
      </c>
      <c r="E61" s="20">
        <f>(DG40+DJ40+DM40+DP40)/4</f>
        <v>28.846153846153847</v>
      </c>
    </row>
    <row r="62" spans="2:13" x14ac:dyDescent="0.25">
      <c r="B62" s="4" t="s">
        <v>299</v>
      </c>
      <c r="C62" s="4" t="s">
        <v>305</v>
      </c>
      <c r="D62" s="3">
        <f>E62/100*13</f>
        <v>5.666666666666667</v>
      </c>
      <c r="E62" s="20">
        <f>(DH40+DK40+DN40+DQ40)/3</f>
        <v>43.589743589743591</v>
      </c>
    </row>
    <row r="63" spans="2:13" x14ac:dyDescent="0.25">
      <c r="B63" s="4" t="s">
        <v>300</v>
      </c>
      <c r="C63" s="4" t="s">
        <v>305</v>
      </c>
      <c r="D63" s="3">
        <f>E63/100*13</f>
        <v>3.6842105263157889</v>
      </c>
      <c r="E63" s="20">
        <f>(DI40+DL40+DO40+DR40)/1.9</f>
        <v>28.340080971659916</v>
      </c>
    </row>
    <row r="64" spans="2:13" x14ac:dyDescent="0.25">
      <c r="B64" s="4"/>
      <c r="C64" s="4"/>
      <c r="D64" s="21">
        <f>SUM(D61:D63)</f>
        <v>13.100877192982457</v>
      </c>
      <c r="E64" s="21">
        <f>SUM(E61:E63)</f>
        <v>100.77597840755735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  <ignoredErrors>
    <ignoredError sqref="E48:E50 D51 E57:E59 D60 G57:G59 I57:I59 K57:K5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abSelected="1" workbookViewId="0">
      <selection activeCell="H57" sqref="H57"/>
    </sheetView>
  </sheetViews>
  <sheetFormatPr defaultRowHeight="15" x14ac:dyDescent="0.25"/>
  <cols>
    <col min="2" max="2" width="23.28515625" customWidth="1"/>
    <col min="3" max="158" width="9.140625" customWidth="1"/>
  </cols>
  <sheetData>
    <row r="1" spans="1:167" ht="15.75" x14ac:dyDescent="0.25">
      <c r="A1" s="6" t="s">
        <v>14</v>
      </c>
      <c r="B1" s="12" t="s">
        <v>204</v>
      </c>
      <c r="C1" s="14"/>
      <c r="D1" s="14"/>
      <c r="E1" s="14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534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1" t="s">
        <v>505</v>
      </c>
      <c r="FJ2" s="81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56" t="s">
        <v>0</v>
      </c>
      <c r="B4" s="56" t="s">
        <v>57</v>
      </c>
      <c r="C4" s="105" t="s">
        <v>147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71" t="s">
        <v>149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3"/>
      <c r="BK4" s="62" t="s">
        <v>314</v>
      </c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89" t="s">
        <v>156</v>
      </c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1"/>
      <c r="EW4" s="88" t="s">
        <v>153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167" ht="15.75" customHeight="1" x14ac:dyDescent="0.25">
      <c r="A5" s="56"/>
      <c r="B5" s="56"/>
      <c r="C5" s="84" t="s">
        <v>148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63" t="s">
        <v>150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5"/>
      <c r="AG5" s="78" t="s">
        <v>151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80"/>
      <c r="AV5" s="78" t="s">
        <v>205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80"/>
      <c r="BK5" s="63" t="s">
        <v>206</v>
      </c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5"/>
      <c r="BZ5" s="63" t="s">
        <v>157</v>
      </c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5"/>
      <c r="CO5" s="83" t="s">
        <v>152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2" t="s">
        <v>158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78" t="s">
        <v>159</v>
      </c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80"/>
      <c r="EH5" s="99" t="s">
        <v>13</v>
      </c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1"/>
      <c r="EW5" s="82" t="s">
        <v>154</v>
      </c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</row>
    <row r="6" spans="1:167" ht="15.75" hidden="1" x14ac:dyDescent="0.25">
      <c r="A6" s="56"/>
      <c r="B6" s="56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6"/>
      <c r="BL6" s="13"/>
      <c r="BM6" s="13"/>
      <c r="BN6" s="13"/>
      <c r="BO6" s="13"/>
      <c r="BP6" s="1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56"/>
      <c r="B7" s="56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5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56"/>
      <c r="B8" s="56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5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56"/>
      <c r="B9" s="56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5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56"/>
      <c r="B10" s="56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5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56"/>
      <c r="B11" s="56"/>
      <c r="C11" s="58" t="s">
        <v>30</v>
      </c>
      <c r="D11" s="59" t="s">
        <v>2</v>
      </c>
      <c r="E11" s="59" t="s">
        <v>3</v>
      </c>
      <c r="F11" s="58" t="s">
        <v>53</v>
      </c>
      <c r="G11" s="59" t="s">
        <v>3</v>
      </c>
      <c r="H11" s="59" t="s">
        <v>8</v>
      </c>
      <c r="I11" s="59" t="s">
        <v>31</v>
      </c>
      <c r="J11" s="59" t="s">
        <v>9</v>
      </c>
      <c r="K11" s="59" t="s">
        <v>10</v>
      </c>
      <c r="L11" s="63" t="s">
        <v>32</v>
      </c>
      <c r="M11" s="64"/>
      <c r="N11" s="64"/>
      <c r="O11" s="84" t="s">
        <v>33</v>
      </c>
      <c r="P11" s="84"/>
      <c r="Q11" s="84"/>
      <c r="R11" s="58" t="s">
        <v>34</v>
      </c>
      <c r="S11" s="59"/>
      <c r="T11" s="59"/>
      <c r="U11" s="60" t="s">
        <v>405</v>
      </c>
      <c r="V11" s="61"/>
      <c r="W11" s="58"/>
      <c r="X11" s="59" t="s">
        <v>407</v>
      </c>
      <c r="Y11" s="59"/>
      <c r="Z11" s="59"/>
      <c r="AA11" s="59" t="s">
        <v>35</v>
      </c>
      <c r="AB11" s="59"/>
      <c r="AC11" s="59"/>
      <c r="AD11" s="59" t="s">
        <v>36</v>
      </c>
      <c r="AE11" s="59"/>
      <c r="AF11" s="59"/>
      <c r="AG11" s="59" t="s">
        <v>37</v>
      </c>
      <c r="AH11" s="59"/>
      <c r="AI11" s="59"/>
      <c r="AJ11" s="59" t="s">
        <v>38</v>
      </c>
      <c r="AK11" s="59"/>
      <c r="AL11" s="59"/>
      <c r="AM11" s="84" t="s">
        <v>39</v>
      </c>
      <c r="AN11" s="84"/>
      <c r="AO11" s="84"/>
      <c r="AP11" s="82" t="s">
        <v>40</v>
      </c>
      <c r="AQ11" s="82"/>
      <c r="AR11" s="82"/>
      <c r="AS11" s="84" t="s">
        <v>41</v>
      </c>
      <c r="AT11" s="84"/>
      <c r="AU11" s="84"/>
      <c r="AV11" s="84" t="s">
        <v>42</v>
      </c>
      <c r="AW11" s="84"/>
      <c r="AX11" s="84"/>
      <c r="AY11" s="84" t="s">
        <v>54</v>
      </c>
      <c r="AZ11" s="84"/>
      <c r="BA11" s="84"/>
      <c r="BB11" s="84" t="s">
        <v>43</v>
      </c>
      <c r="BC11" s="84"/>
      <c r="BD11" s="84"/>
      <c r="BE11" s="84" t="s">
        <v>437</v>
      </c>
      <c r="BF11" s="84"/>
      <c r="BG11" s="84"/>
      <c r="BH11" s="84" t="s">
        <v>44</v>
      </c>
      <c r="BI11" s="84"/>
      <c r="BJ11" s="84"/>
      <c r="BK11" s="79" t="s">
        <v>200</v>
      </c>
      <c r="BL11" s="79"/>
      <c r="BM11" s="80"/>
      <c r="BN11" s="78" t="s">
        <v>201</v>
      </c>
      <c r="BO11" s="79"/>
      <c r="BP11" s="80"/>
      <c r="BQ11" s="82" t="s">
        <v>202</v>
      </c>
      <c r="BR11" s="82"/>
      <c r="BS11" s="82"/>
      <c r="BT11" s="82" t="s">
        <v>203</v>
      </c>
      <c r="BU11" s="82"/>
      <c r="BV11" s="82"/>
      <c r="BW11" s="82" t="s">
        <v>504</v>
      </c>
      <c r="BX11" s="82"/>
      <c r="BY11" s="78"/>
      <c r="BZ11" s="82" t="s">
        <v>45</v>
      </c>
      <c r="CA11" s="82"/>
      <c r="CB11" s="82"/>
      <c r="CC11" s="82" t="s">
        <v>55</v>
      </c>
      <c r="CD11" s="82"/>
      <c r="CE11" s="82"/>
      <c r="CF11" s="82" t="s">
        <v>46</v>
      </c>
      <c r="CG11" s="82"/>
      <c r="CH11" s="82"/>
      <c r="CI11" s="82" t="s">
        <v>47</v>
      </c>
      <c r="CJ11" s="82"/>
      <c r="CK11" s="82"/>
      <c r="CL11" s="82" t="s">
        <v>48</v>
      </c>
      <c r="CM11" s="82"/>
      <c r="CN11" s="82"/>
      <c r="CO11" s="82" t="s">
        <v>49</v>
      </c>
      <c r="CP11" s="82"/>
      <c r="CQ11" s="82"/>
      <c r="CR11" s="82" t="s">
        <v>50</v>
      </c>
      <c r="CS11" s="82"/>
      <c r="CT11" s="82"/>
      <c r="CU11" s="82" t="s">
        <v>51</v>
      </c>
      <c r="CV11" s="82"/>
      <c r="CW11" s="82"/>
      <c r="CX11" s="78" t="s">
        <v>52</v>
      </c>
      <c r="CY11" s="79"/>
      <c r="CZ11" s="80"/>
      <c r="DA11" s="78" t="s">
        <v>56</v>
      </c>
      <c r="DB11" s="79"/>
      <c r="DC11" s="80"/>
      <c r="DD11" s="78" t="s">
        <v>185</v>
      </c>
      <c r="DE11" s="79"/>
      <c r="DF11" s="80"/>
      <c r="DG11" s="78" t="s">
        <v>186</v>
      </c>
      <c r="DH11" s="79"/>
      <c r="DI11" s="80"/>
      <c r="DJ11" s="78" t="s">
        <v>187</v>
      </c>
      <c r="DK11" s="79"/>
      <c r="DL11" s="80"/>
      <c r="DM11" s="78" t="s">
        <v>188</v>
      </c>
      <c r="DN11" s="79"/>
      <c r="DO11" s="80"/>
      <c r="DP11" s="78" t="s">
        <v>189</v>
      </c>
      <c r="DQ11" s="79"/>
      <c r="DR11" s="80"/>
      <c r="DS11" s="78" t="s">
        <v>190</v>
      </c>
      <c r="DT11" s="79"/>
      <c r="DU11" s="80"/>
      <c r="DV11" s="82" t="s">
        <v>191</v>
      </c>
      <c r="DW11" s="82"/>
      <c r="DX11" s="82"/>
      <c r="DY11" s="82" t="s">
        <v>192</v>
      </c>
      <c r="DZ11" s="82"/>
      <c r="EA11" s="82"/>
      <c r="EB11" s="82" t="s">
        <v>193</v>
      </c>
      <c r="EC11" s="82"/>
      <c r="ED11" s="82"/>
      <c r="EE11" s="82" t="s">
        <v>194</v>
      </c>
      <c r="EF11" s="82"/>
      <c r="EG11" s="82"/>
      <c r="EH11" s="93" t="s">
        <v>195</v>
      </c>
      <c r="EI11" s="94"/>
      <c r="EJ11" s="95"/>
      <c r="EK11" s="93" t="s">
        <v>196</v>
      </c>
      <c r="EL11" s="94"/>
      <c r="EM11" s="95"/>
      <c r="EN11" s="93" t="s">
        <v>197</v>
      </c>
      <c r="EO11" s="94"/>
      <c r="EP11" s="95"/>
      <c r="EQ11" s="93" t="s">
        <v>198</v>
      </c>
      <c r="ER11" s="94"/>
      <c r="ES11" s="95"/>
      <c r="ET11" s="93" t="s">
        <v>199</v>
      </c>
      <c r="EU11" s="94"/>
      <c r="EV11" s="95"/>
      <c r="EW11" s="82" t="s">
        <v>180</v>
      </c>
      <c r="EX11" s="82"/>
      <c r="EY11" s="82"/>
      <c r="EZ11" s="82" t="s">
        <v>181</v>
      </c>
      <c r="FA11" s="82"/>
      <c r="FB11" s="82"/>
      <c r="FC11" s="82" t="s">
        <v>182</v>
      </c>
      <c r="FD11" s="82"/>
      <c r="FE11" s="82"/>
      <c r="FF11" s="82" t="s">
        <v>183</v>
      </c>
      <c r="FG11" s="82"/>
      <c r="FH11" s="82"/>
      <c r="FI11" s="82" t="s">
        <v>184</v>
      </c>
      <c r="FJ11" s="82"/>
      <c r="FK11" s="82"/>
    </row>
    <row r="12" spans="1:167" ht="70.5" customHeight="1" thickBot="1" x14ac:dyDescent="0.3">
      <c r="A12" s="56"/>
      <c r="B12" s="56"/>
      <c r="C12" s="102" t="s">
        <v>391</v>
      </c>
      <c r="D12" s="107"/>
      <c r="E12" s="104"/>
      <c r="F12" s="103" t="s">
        <v>395</v>
      </c>
      <c r="G12" s="103"/>
      <c r="H12" s="104"/>
      <c r="I12" s="102" t="s">
        <v>399</v>
      </c>
      <c r="J12" s="103"/>
      <c r="K12" s="104"/>
      <c r="L12" s="102" t="s">
        <v>401</v>
      </c>
      <c r="M12" s="103"/>
      <c r="N12" s="104"/>
      <c r="O12" s="102" t="s">
        <v>402</v>
      </c>
      <c r="P12" s="103"/>
      <c r="Q12" s="104"/>
      <c r="R12" s="96" t="s">
        <v>404</v>
      </c>
      <c r="S12" s="97"/>
      <c r="T12" s="98"/>
      <c r="U12" s="96" t="s">
        <v>406</v>
      </c>
      <c r="V12" s="97"/>
      <c r="W12" s="98"/>
      <c r="X12" s="96" t="s">
        <v>408</v>
      </c>
      <c r="Y12" s="97"/>
      <c r="Z12" s="98"/>
      <c r="AA12" s="96" t="s">
        <v>409</v>
      </c>
      <c r="AB12" s="97"/>
      <c r="AC12" s="98"/>
      <c r="AD12" s="96" t="s">
        <v>412</v>
      </c>
      <c r="AE12" s="97"/>
      <c r="AF12" s="98"/>
      <c r="AG12" s="96" t="s">
        <v>413</v>
      </c>
      <c r="AH12" s="97"/>
      <c r="AI12" s="98"/>
      <c r="AJ12" s="96" t="s">
        <v>416</v>
      </c>
      <c r="AK12" s="97"/>
      <c r="AL12" s="98"/>
      <c r="AM12" s="96" t="s">
        <v>420</v>
      </c>
      <c r="AN12" s="97"/>
      <c r="AO12" s="98"/>
      <c r="AP12" s="96" t="s">
        <v>424</v>
      </c>
      <c r="AQ12" s="97"/>
      <c r="AR12" s="98"/>
      <c r="AS12" s="96" t="s">
        <v>425</v>
      </c>
      <c r="AT12" s="97"/>
      <c r="AU12" s="98"/>
      <c r="AV12" s="96" t="s">
        <v>426</v>
      </c>
      <c r="AW12" s="97"/>
      <c r="AX12" s="98"/>
      <c r="AY12" s="96" t="s">
        <v>428</v>
      </c>
      <c r="AZ12" s="97"/>
      <c r="BA12" s="98"/>
      <c r="BB12" s="96" t="s">
        <v>430</v>
      </c>
      <c r="BC12" s="97"/>
      <c r="BD12" s="98"/>
      <c r="BE12" s="96" t="s">
        <v>434</v>
      </c>
      <c r="BF12" s="97"/>
      <c r="BG12" s="98"/>
      <c r="BH12" s="102" t="s">
        <v>133</v>
      </c>
      <c r="BI12" s="103"/>
      <c r="BJ12" s="104"/>
      <c r="BK12" s="96" t="s">
        <v>439</v>
      </c>
      <c r="BL12" s="97"/>
      <c r="BM12" s="98"/>
      <c r="BN12" s="96" t="s">
        <v>440</v>
      </c>
      <c r="BO12" s="97"/>
      <c r="BP12" s="98"/>
      <c r="BQ12" s="96" t="s">
        <v>444</v>
      </c>
      <c r="BR12" s="97"/>
      <c r="BS12" s="98"/>
      <c r="BT12" s="96" t="s">
        <v>445</v>
      </c>
      <c r="BU12" s="97"/>
      <c r="BV12" s="98"/>
      <c r="BW12" s="96" t="s">
        <v>446</v>
      </c>
      <c r="BX12" s="97"/>
      <c r="BY12" s="98"/>
      <c r="BZ12" s="96" t="s">
        <v>137</v>
      </c>
      <c r="CA12" s="97"/>
      <c r="CB12" s="98"/>
      <c r="CC12" s="96" t="s">
        <v>447</v>
      </c>
      <c r="CD12" s="97"/>
      <c r="CE12" s="98"/>
      <c r="CF12" s="96" t="s">
        <v>448</v>
      </c>
      <c r="CG12" s="97"/>
      <c r="CH12" s="98"/>
      <c r="CI12" s="96" t="s">
        <v>450</v>
      </c>
      <c r="CJ12" s="97"/>
      <c r="CK12" s="98"/>
      <c r="CL12" s="96" t="s">
        <v>451</v>
      </c>
      <c r="CM12" s="97"/>
      <c r="CN12" s="98"/>
      <c r="CO12" s="96" t="s">
        <v>454</v>
      </c>
      <c r="CP12" s="97"/>
      <c r="CQ12" s="98"/>
      <c r="CR12" s="96" t="s">
        <v>455</v>
      </c>
      <c r="CS12" s="97"/>
      <c r="CT12" s="98"/>
      <c r="CU12" s="96" t="s">
        <v>458</v>
      </c>
      <c r="CV12" s="97"/>
      <c r="CW12" s="98"/>
      <c r="CX12" s="96" t="s">
        <v>459</v>
      </c>
      <c r="CY12" s="97"/>
      <c r="CZ12" s="98"/>
      <c r="DA12" s="96" t="s">
        <v>265</v>
      </c>
      <c r="DB12" s="97"/>
      <c r="DC12" s="98"/>
      <c r="DD12" s="96" t="s">
        <v>461</v>
      </c>
      <c r="DE12" s="97"/>
      <c r="DF12" s="98"/>
      <c r="DG12" s="96" t="s">
        <v>462</v>
      </c>
      <c r="DH12" s="97"/>
      <c r="DI12" s="98"/>
      <c r="DJ12" s="96" t="s">
        <v>466</v>
      </c>
      <c r="DK12" s="97"/>
      <c r="DL12" s="98"/>
      <c r="DM12" s="96" t="s">
        <v>468</v>
      </c>
      <c r="DN12" s="97"/>
      <c r="DO12" s="98"/>
      <c r="DP12" s="96" t="s">
        <v>469</v>
      </c>
      <c r="DQ12" s="97"/>
      <c r="DR12" s="98"/>
      <c r="DS12" s="96" t="s">
        <v>471</v>
      </c>
      <c r="DT12" s="97"/>
      <c r="DU12" s="98"/>
      <c r="DV12" s="96" t="s">
        <v>472</v>
      </c>
      <c r="DW12" s="97"/>
      <c r="DX12" s="98"/>
      <c r="DY12" s="96" t="s">
        <v>473</v>
      </c>
      <c r="DZ12" s="97"/>
      <c r="EA12" s="98"/>
      <c r="EB12" s="96" t="s">
        <v>475</v>
      </c>
      <c r="EC12" s="97"/>
      <c r="ED12" s="98"/>
      <c r="EE12" s="96" t="s">
        <v>478</v>
      </c>
      <c r="EF12" s="97"/>
      <c r="EG12" s="98"/>
      <c r="EH12" s="96" t="s">
        <v>482</v>
      </c>
      <c r="EI12" s="97"/>
      <c r="EJ12" s="98"/>
      <c r="EK12" s="96" t="s">
        <v>484</v>
      </c>
      <c r="EL12" s="97"/>
      <c r="EM12" s="98"/>
      <c r="EN12" s="96" t="s">
        <v>284</v>
      </c>
      <c r="EO12" s="97"/>
      <c r="EP12" s="98"/>
      <c r="EQ12" s="96" t="s">
        <v>489</v>
      </c>
      <c r="ER12" s="97"/>
      <c r="ES12" s="98"/>
      <c r="ET12" s="96" t="s">
        <v>490</v>
      </c>
      <c r="EU12" s="97"/>
      <c r="EV12" s="98"/>
      <c r="EW12" s="96" t="s">
        <v>492</v>
      </c>
      <c r="EX12" s="97"/>
      <c r="EY12" s="98"/>
      <c r="EZ12" s="96" t="s">
        <v>493</v>
      </c>
      <c r="FA12" s="97"/>
      <c r="FB12" s="98"/>
      <c r="FC12" s="96" t="s">
        <v>495</v>
      </c>
      <c r="FD12" s="97"/>
      <c r="FE12" s="98"/>
      <c r="FF12" s="96" t="s">
        <v>496</v>
      </c>
      <c r="FG12" s="97"/>
      <c r="FH12" s="98"/>
      <c r="FI12" s="96" t="s">
        <v>499</v>
      </c>
      <c r="FJ12" s="97"/>
      <c r="FK12" s="98"/>
    </row>
    <row r="13" spans="1:167" ht="144.75" customHeight="1" thickBot="1" x14ac:dyDescent="0.3">
      <c r="A13" s="56"/>
      <c r="B13" s="56"/>
      <c r="C13" s="36" t="s">
        <v>392</v>
      </c>
      <c r="D13" s="37" t="s">
        <v>393</v>
      </c>
      <c r="E13" s="38" t="s">
        <v>394</v>
      </c>
      <c r="F13" s="39" t="s">
        <v>396</v>
      </c>
      <c r="G13" s="39" t="s">
        <v>397</v>
      </c>
      <c r="H13" s="38" t="s">
        <v>398</v>
      </c>
      <c r="I13" s="40" t="s">
        <v>106</v>
      </c>
      <c r="J13" s="39" t="s">
        <v>107</v>
      </c>
      <c r="K13" s="38" t="s">
        <v>400</v>
      </c>
      <c r="L13" s="40" t="s">
        <v>109</v>
      </c>
      <c r="M13" s="39" t="s">
        <v>110</v>
      </c>
      <c r="N13" s="38" t="s">
        <v>77</v>
      </c>
      <c r="O13" s="40" t="s">
        <v>108</v>
      </c>
      <c r="P13" s="39" t="s">
        <v>60</v>
      </c>
      <c r="Q13" s="38" t="s">
        <v>403</v>
      </c>
      <c r="R13" s="41" t="s">
        <v>535</v>
      </c>
      <c r="S13" s="42" t="s">
        <v>62</v>
      </c>
      <c r="T13" s="43" t="s">
        <v>113</v>
      </c>
      <c r="U13" s="41" t="s">
        <v>115</v>
      </c>
      <c r="V13" s="42" t="s">
        <v>116</v>
      </c>
      <c r="W13" s="43" t="s">
        <v>117</v>
      </c>
      <c r="X13" s="41" t="s">
        <v>118</v>
      </c>
      <c r="Y13" s="42" t="s">
        <v>119</v>
      </c>
      <c r="Z13" s="43" t="s">
        <v>120</v>
      </c>
      <c r="AA13" s="41" t="s">
        <v>114</v>
      </c>
      <c r="AB13" s="42" t="s">
        <v>410</v>
      </c>
      <c r="AC13" s="43" t="s">
        <v>411</v>
      </c>
      <c r="AD13" s="41" t="s">
        <v>121</v>
      </c>
      <c r="AE13" s="42" t="s">
        <v>122</v>
      </c>
      <c r="AF13" s="43" t="s">
        <v>123</v>
      </c>
      <c r="AG13" s="41" t="s">
        <v>124</v>
      </c>
      <c r="AH13" s="42" t="s">
        <v>414</v>
      </c>
      <c r="AI13" s="43" t="s">
        <v>415</v>
      </c>
      <c r="AJ13" s="41" t="s">
        <v>417</v>
      </c>
      <c r="AK13" s="42" t="s">
        <v>418</v>
      </c>
      <c r="AL13" s="43" t="s">
        <v>419</v>
      </c>
      <c r="AM13" s="41" t="s">
        <v>421</v>
      </c>
      <c r="AN13" s="42" t="s">
        <v>422</v>
      </c>
      <c r="AO13" s="43" t="s">
        <v>423</v>
      </c>
      <c r="AP13" s="41" t="s">
        <v>125</v>
      </c>
      <c r="AQ13" s="42" t="s">
        <v>126</v>
      </c>
      <c r="AR13" s="43" t="s">
        <v>127</v>
      </c>
      <c r="AS13" s="41" t="s">
        <v>128</v>
      </c>
      <c r="AT13" s="42" t="s">
        <v>129</v>
      </c>
      <c r="AU13" s="43" t="s">
        <v>130</v>
      </c>
      <c r="AV13" s="41" t="s">
        <v>63</v>
      </c>
      <c r="AW13" s="42" t="s">
        <v>427</v>
      </c>
      <c r="AX13" s="43" t="s">
        <v>64</v>
      </c>
      <c r="AY13" s="41" t="s">
        <v>131</v>
      </c>
      <c r="AZ13" s="42" t="s">
        <v>132</v>
      </c>
      <c r="BA13" s="43" t="s">
        <v>429</v>
      </c>
      <c r="BB13" s="41" t="s">
        <v>431</v>
      </c>
      <c r="BC13" s="42" t="s">
        <v>432</v>
      </c>
      <c r="BD13" s="43" t="s">
        <v>433</v>
      </c>
      <c r="BE13" s="41" t="s">
        <v>435</v>
      </c>
      <c r="BF13" s="42" t="s">
        <v>436</v>
      </c>
      <c r="BG13" s="43" t="s">
        <v>438</v>
      </c>
      <c r="BH13" s="41" t="s">
        <v>134</v>
      </c>
      <c r="BI13" s="42" t="s">
        <v>135</v>
      </c>
      <c r="BJ13" s="43" t="s">
        <v>136</v>
      </c>
      <c r="BK13" s="41" t="s">
        <v>251</v>
      </c>
      <c r="BL13" s="42" t="s">
        <v>237</v>
      </c>
      <c r="BM13" s="43" t="s">
        <v>236</v>
      </c>
      <c r="BN13" s="41" t="s">
        <v>441</v>
      </c>
      <c r="BO13" s="42" t="s">
        <v>442</v>
      </c>
      <c r="BP13" s="43" t="s">
        <v>443</v>
      </c>
      <c r="BQ13" s="41" t="s">
        <v>222</v>
      </c>
      <c r="BR13" s="42" t="s">
        <v>253</v>
      </c>
      <c r="BS13" s="43" t="s">
        <v>252</v>
      </c>
      <c r="BT13" s="41" t="s">
        <v>254</v>
      </c>
      <c r="BU13" s="42" t="s">
        <v>255</v>
      </c>
      <c r="BV13" s="43" t="s">
        <v>61</v>
      </c>
      <c r="BW13" s="41" t="s">
        <v>256</v>
      </c>
      <c r="BX13" s="42" t="s">
        <v>257</v>
      </c>
      <c r="BY13" s="43" t="s">
        <v>258</v>
      </c>
      <c r="BZ13" s="41" t="s">
        <v>89</v>
      </c>
      <c r="CA13" s="42" t="s">
        <v>138</v>
      </c>
      <c r="CB13" s="43" t="s">
        <v>91</v>
      </c>
      <c r="CC13" s="41" t="s">
        <v>139</v>
      </c>
      <c r="CD13" s="42" t="s">
        <v>140</v>
      </c>
      <c r="CE13" s="43" t="s">
        <v>141</v>
      </c>
      <c r="CF13" s="41" t="s">
        <v>142</v>
      </c>
      <c r="CG13" s="42" t="s">
        <v>143</v>
      </c>
      <c r="CH13" s="43" t="s">
        <v>449</v>
      </c>
      <c r="CI13" s="41" t="s">
        <v>59</v>
      </c>
      <c r="CJ13" s="42" t="s">
        <v>144</v>
      </c>
      <c r="CK13" s="43" t="s">
        <v>145</v>
      </c>
      <c r="CL13" s="41" t="s">
        <v>146</v>
      </c>
      <c r="CM13" s="42" t="s">
        <v>452</v>
      </c>
      <c r="CN13" s="43" t="s">
        <v>453</v>
      </c>
      <c r="CO13" s="41" t="s">
        <v>89</v>
      </c>
      <c r="CP13" s="42" t="s">
        <v>90</v>
      </c>
      <c r="CQ13" s="43" t="s">
        <v>68</v>
      </c>
      <c r="CR13" s="41" t="s">
        <v>456</v>
      </c>
      <c r="CS13" s="42" t="s">
        <v>313</v>
      </c>
      <c r="CT13" s="43" t="s">
        <v>457</v>
      </c>
      <c r="CU13" s="41" t="s">
        <v>259</v>
      </c>
      <c r="CV13" s="42" t="s">
        <v>260</v>
      </c>
      <c r="CW13" s="43" t="s">
        <v>261</v>
      </c>
      <c r="CX13" s="41" t="s">
        <v>262</v>
      </c>
      <c r="CY13" s="42" t="s">
        <v>263</v>
      </c>
      <c r="CZ13" s="43" t="s">
        <v>264</v>
      </c>
      <c r="DA13" s="41" t="s">
        <v>460</v>
      </c>
      <c r="DB13" s="42" t="s">
        <v>266</v>
      </c>
      <c r="DC13" s="43" t="s">
        <v>267</v>
      </c>
      <c r="DD13" s="44" t="s">
        <v>59</v>
      </c>
      <c r="DE13" s="45" t="s">
        <v>112</v>
      </c>
      <c r="DF13" s="45" t="s">
        <v>111</v>
      </c>
      <c r="DG13" s="44" t="s">
        <v>463</v>
      </c>
      <c r="DH13" s="45" t="s">
        <v>464</v>
      </c>
      <c r="DI13" s="45" t="s">
        <v>465</v>
      </c>
      <c r="DJ13" s="44" t="s">
        <v>268</v>
      </c>
      <c r="DK13" s="45" t="s">
        <v>269</v>
      </c>
      <c r="DL13" s="45" t="s">
        <v>467</v>
      </c>
      <c r="DM13" s="41" t="s">
        <v>270</v>
      </c>
      <c r="DN13" s="42" t="s">
        <v>271</v>
      </c>
      <c r="DO13" s="43" t="s">
        <v>272</v>
      </c>
      <c r="DP13" s="41" t="s">
        <v>270</v>
      </c>
      <c r="DQ13" s="42" t="s">
        <v>271</v>
      </c>
      <c r="DR13" s="43" t="s">
        <v>470</v>
      </c>
      <c r="DS13" s="41" t="s">
        <v>273</v>
      </c>
      <c r="DT13" s="42" t="s">
        <v>274</v>
      </c>
      <c r="DU13" s="43" t="s">
        <v>275</v>
      </c>
      <c r="DV13" s="41" t="s">
        <v>276</v>
      </c>
      <c r="DW13" s="42" t="s">
        <v>277</v>
      </c>
      <c r="DX13" s="43" t="s">
        <v>278</v>
      </c>
      <c r="DY13" s="41" t="s">
        <v>279</v>
      </c>
      <c r="DZ13" s="42" t="s">
        <v>280</v>
      </c>
      <c r="EA13" s="43" t="s">
        <v>474</v>
      </c>
      <c r="EB13" s="41" t="s">
        <v>506</v>
      </c>
      <c r="EC13" s="42" t="s">
        <v>476</v>
      </c>
      <c r="ED13" s="43" t="s">
        <v>477</v>
      </c>
      <c r="EE13" s="41" t="s">
        <v>479</v>
      </c>
      <c r="EF13" s="42" t="s">
        <v>480</v>
      </c>
      <c r="EG13" s="43" t="s">
        <v>481</v>
      </c>
      <c r="EH13" s="41" t="s">
        <v>281</v>
      </c>
      <c r="EI13" s="42" t="s">
        <v>483</v>
      </c>
      <c r="EJ13" s="43" t="s">
        <v>86</v>
      </c>
      <c r="EK13" s="41" t="s">
        <v>282</v>
      </c>
      <c r="EL13" s="42" t="s">
        <v>485</v>
      </c>
      <c r="EM13" s="43" t="s">
        <v>486</v>
      </c>
      <c r="EN13" s="41" t="s">
        <v>487</v>
      </c>
      <c r="EO13" s="42" t="s">
        <v>488</v>
      </c>
      <c r="EP13" s="43" t="s">
        <v>285</v>
      </c>
      <c r="EQ13" s="41" t="s">
        <v>71</v>
      </c>
      <c r="ER13" s="42" t="s">
        <v>283</v>
      </c>
      <c r="ES13" s="43" t="s">
        <v>88</v>
      </c>
      <c r="ET13" s="41">
        <v>1</v>
      </c>
      <c r="EU13" s="42" t="s">
        <v>286</v>
      </c>
      <c r="EV13" s="43" t="s">
        <v>491</v>
      </c>
      <c r="EW13" s="41" t="s">
        <v>287</v>
      </c>
      <c r="EX13" s="42" t="s">
        <v>288</v>
      </c>
      <c r="EY13" s="43" t="s">
        <v>289</v>
      </c>
      <c r="EZ13" s="41" t="s">
        <v>507</v>
      </c>
      <c r="FA13" s="42" t="s">
        <v>494</v>
      </c>
      <c r="FB13" s="43" t="s">
        <v>290</v>
      </c>
      <c r="FC13" s="41" t="s">
        <v>291</v>
      </c>
      <c r="FD13" s="42" t="s">
        <v>292</v>
      </c>
      <c r="FE13" s="43" t="s">
        <v>293</v>
      </c>
      <c r="FF13" s="41" t="s">
        <v>496</v>
      </c>
      <c r="FG13" s="42" t="s">
        <v>497</v>
      </c>
      <c r="FH13" s="43" t="s">
        <v>498</v>
      </c>
      <c r="FI13" s="41" t="s">
        <v>500</v>
      </c>
      <c r="FJ13" s="42" t="s">
        <v>501</v>
      </c>
      <c r="FK13" s="43" t="s">
        <v>502</v>
      </c>
    </row>
    <row r="14" spans="1:167" ht="15.75" x14ac:dyDescent="0.25">
      <c r="A14" s="2">
        <v>1</v>
      </c>
      <c r="B14" s="18" t="s">
        <v>521</v>
      </c>
      <c r="C14" s="5">
        <v>1</v>
      </c>
      <c r="D14" s="5"/>
      <c r="E14" s="5"/>
      <c r="F14" s="11">
        <v>1</v>
      </c>
      <c r="G14" s="11"/>
      <c r="H14" s="11"/>
      <c r="I14" s="11">
        <v>1</v>
      </c>
      <c r="J14" s="11"/>
      <c r="K14" s="1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3">
        <v>1</v>
      </c>
      <c r="V14" s="13"/>
      <c r="W14" s="11"/>
      <c r="X14" s="11">
        <v>1</v>
      </c>
      <c r="Y14" s="11"/>
      <c r="Z14" s="11"/>
      <c r="AA14" s="11">
        <v>1</v>
      </c>
      <c r="AB14" s="11"/>
      <c r="AC14" s="11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/>
      <c r="BO14" s="13">
        <v>1</v>
      </c>
      <c r="BP14" s="13"/>
      <c r="BQ14" s="13">
        <v>1</v>
      </c>
      <c r="BR14" s="13"/>
      <c r="BS14" s="13"/>
      <c r="BT14" s="13">
        <v>1</v>
      </c>
      <c r="BU14" s="13"/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13">
        <v>1</v>
      </c>
      <c r="CG14" s="13"/>
      <c r="CH14" s="13"/>
      <c r="CI14" s="13">
        <v>1</v>
      </c>
      <c r="CJ14" s="13"/>
      <c r="CK14" s="13"/>
      <c r="CL14" s="13"/>
      <c r="CM14" s="13">
        <v>1</v>
      </c>
      <c r="CN14" s="13"/>
      <c r="CO14" s="13">
        <v>1</v>
      </c>
      <c r="CP14" s="13"/>
      <c r="CQ14" s="13"/>
      <c r="CR14" s="13"/>
      <c r="CS14" s="13">
        <v>1</v>
      </c>
      <c r="CT14" s="13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8" t="s">
        <v>522</v>
      </c>
      <c r="C15" s="9">
        <v>1</v>
      </c>
      <c r="D15" s="9"/>
      <c r="E15" s="9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/>
      <c r="S15" s="1"/>
      <c r="T15" s="1">
        <v>1</v>
      </c>
      <c r="U15" s="4"/>
      <c r="V15" s="4">
        <v>1</v>
      </c>
      <c r="W15" s="1"/>
      <c r="X15" s="1"/>
      <c r="Y15" s="1"/>
      <c r="Z15" s="1">
        <v>1</v>
      </c>
      <c r="AA15" s="1"/>
      <c r="AB15" s="1"/>
      <c r="AC15" s="1">
        <v>1</v>
      </c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/>
      <c r="BY15" s="4">
        <v>1</v>
      </c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8" t="s">
        <v>523</v>
      </c>
      <c r="C16" s="9">
        <v>1</v>
      </c>
      <c r="D16" s="9"/>
      <c r="E16" s="9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4">
        <v>1</v>
      </c>
      <c r="V16" s="4"/>
      <c r="W16" s="1"/>
      <c r="X16" s="1"/>
      <c r="Y16" s="1">
        <v>1</v>
      </c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/>
      <c r="AR16" s="4">
        <v>1</v>
      </c>
      <c r="AS16" s="4"/>
      <c r="AT16" s="4"/>
      <c r="AU16" s="4"/>
      <c r="AV16" s="4">
        <v>1</v>
      </c>
      <c r="AW16" s="4"/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/>
      <c r="BY16" s="4">
        <v>1</v>
      </c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8" t="s">
        <v>524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/>
      <c r="Y17" s="1">
        <v>1</v>
      </c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8" t="s">
        <v>531</v>
      </c>
      <c r="C18" s="9">
        <v>1</v>
      </c>
      <c r="D18" s="9"/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/>
      <c r="DG18" s="4"/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/>
      <c r="EV18" s="4">
        <v>1</v>
      </c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6</v>
      </c>
      <c r="B19" s="18" t="s">
        <v>533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4">
        <v>1</v>
      </c>
      <c r="V19" s="4"/>
      <c r="W19" s="1"/>
      <c r="X19" s="1">
        <v>1</v>
      </c>
      <c r="Y19" s="1"/>
      <c r="Z19" s="1"/>
      <c r="AA19" s="1">
        <v>1</v>
      </c>
      <c r="AB19" s="1"/>
      <c r="AC19" s="1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8" t="s">
        <v>525</v>
      </c>
      <c r="C20" s="9"/>
      <c r="D20" s="9">
        <v>1</v>
      </c>
      <c r="E20" s="9"/>
      <c r="F20" s="1"/>
      <c r="G20" s="1"/>
      <c r="H20" s="1">
        <v>1</v>
      </c>
      <c r="I20" s="1"/>
      <c r="J20" s="1"/>
      <c r="K20" s="1">
        <v>1</v>
      </c>
      <c r="L20" s="1"/>
      <c r="M20" s="1">
        <v>1</v>
      </c>
      <c r="N20" s="1"/>
      <c r="O20" s="1"/>
      <c r="P20" s="1">
        <v>1</v>
      </c>
      <c r="Q20" s="1"/>
      <c r="R20" s="1"/>
      <c r="S20" s="1"/>
      <c r="T20" s="1">
        <v>1</v>
      </c>
      <c r="U20" s="4"/>
      <c r="V20" s="4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/>
      <c r="EV20" s="4">
        <v>1</v>
      </c>
      <c r="EW20" s="4"/>
      <c r="EX20" s="4">
        <v>1</v>
      </c>
      <c r="EY20" s="4"/>
      <c r="EZ20" s="4"/>
      <c r="FA20" s="4">
        <v>1</v>
      </c>
      <c r="FB20" s="4"/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</row>
    <row r="21" spans="1:167" ht="15.75" x14ac:dyDescent="0.25">
      <c r="A21" s="3">
        <v>8</v>
      </c>
      <c r="B21" s="18" t="s">
        <v>526</v>
      </c>
      <c r="C21" s="3"/>
      <c r="D21" s="3">
        <v>1</v>
      </c>
      <c r="E21" s="3"/>
      <c r="F21" s="4"/>
      <c r="G21" s="4"/>
      <c r="H21" s="4">
        <v>1</v>
      </c>
      <c r="I21" s="4"/>
      <c r="J21" s="4"/>
      <c r="K21" s="4">
        <v>1</v>
      </c>
      <c r="L21" s="4"/>
      <c r="M21" s="4">
        <v>1</v>
      </c>
      <c r="N21" s="4"/>
      <c r="O21" s="4"/>
      <c r="P21" s="4">
        <v>1</v>
      </c>
      <c r="Q21" s="4"/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>
        <v>1</v>
      </c>
      <c r="CW21" s="4"/>
      <c r="CX21" s="4"/>
      <c r="CY21" s="4"/>
      <c r="CZ21" s="4">
        <v>1</v>
      </c>
      <c r="DA21" s="4"/>
      <c r="DB21" s="4"/>
      <c r="DC21" s="4">
        <v>1</v>
      </c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>
        <v>1</v>
      </c>
      <c r="FB21" s="4"/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</row>
    <row r="22" spans="1:167" ht="15.75" x14ac:dyDescent="0.25">
      <c r="A22" s="3">
        <v>9</v>
      </c>
      <c r="B22" s="18" t="s">
        <v>527</v>
      </c>
      <c r="C22" s="3">
        <v>1</v>
      </c>
      <c r="D22" s="3"/>
      <c r="E22" s="3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">
        <v>1</v>
      </c>
      <c r="FH22" s="4"/>
      <c r="FI22" s="4"/>
      <c r="FJ22" s="4">
        <v>1</v>
      </c>
      <c r="FK22" s="4"/>
    </row>
    <row r="23" spans="1:167" ht="15.75" x14ac:dyDescent="0.25">
      <c r="A23" s="3">
        <v>10</v>
      </c>
      <c r="B23" s="18" t="s">
        <v>528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>
        <v>1</v>
      </c>
      <c r="DD23" s="4"/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</row>
    <row r="24" spans="1:167" ht="15.75" x14ac:dyDescent="0.25">
      <c r="A24" s="3">
        <v>11</v>
      </c>
      <c r="B24" s="18" t="s">
        <v>529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>
        <v>1</v>
      </c>
      <c r="DD24" s="4"/>
      <c r="DE24" s="4"/>
      <c r="DF24" s="4"/>
      <c r="DG24" s="4">
        <v>1</v>
      </c>
      <c r="DH24" s="4"/>
      <c r="DI24" s="4"/>
      <c r="DJ24" s="4"/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</row>
    <row r="25" spans="1:167" ht="15.75" x14ac:dyDescent="0.25">
      <c r="A25" s="3">
        <v>12</v>
      </c>
      <c r="B25" s="18" t="s">
        <v>530</v>
      </c>
      <c r="C25" s="3">
        <v>1</v>
      </c>
      <c r="D25" s="3"/>
      <c r="E25" s="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/>
      <c r="S25" s="4"/>
      <c r="T25" s="4">
        <v>1</v>
      </c>
      <c r="U25" s="4"/>
      <c r="V25" s="4">
        <v>1</v>
      </c>
      <c r="W25" s="4"/>
      <c r="X25" s="4"/>
      <c r="Y25" s="4"/>
      <c r="Z25" s="4">
        <v>1</v>
      </c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/>
      <c r="CH25" s="4"/>
      <c r="CI25" s="4"/>
      <c r="CJ25" s="4">
        <v>1</v>
      </c>
      <c r="CK25" s="4"/>
      <c r="CL25" s="4"/>
      <c r="CM25" s="4"/>
      <c r="CN25" s="4">
        <v>1</v>
      </c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4"/>
      <c r="FI25" s="4"/>
      <c r="FJ25" s="4">
        <v>1</v>
      </c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49" t="s">
        <v>58</v>
      </c>
      <c r="B39" s="50"/>
      <c r="C39" s="3">
        <f>SUM(C14:C38)</f>
        <v>10</v>
      </c>
      <c r="D39" s="3">
        <f t="shared" ref="D39:BO39" si="0">SUM(D14:D38)</f>
        <v>2</v>
      </c>
      <c r="E39" s="3">
        <f t="shared" si="0"/>
        <v>0</v>
      </c>
      <c r="F39" s="3">
        <f t="shared" si="0"/>
        <v>6</v>
      </c>
      <c r="G39" s="3">
        <f t="shared" si="0"/>
        <v>4</v>
      </c>
      <c r="H39" s="3">
        <f t="shared" si="0"/>
        <v>2</v>
      </c>
      <c r="I39" s="3">
        <f t="shared" si="0"/>
        <v>5</v>
      </c>
      <c r="J39" s="3">
        <f t="shared" si="0"/>
        <v>5</v>
      </c>
      <c r="K39" s="3">
        <f t="shared" si="0"/>
        <v>2</v>
      </c>
      <c r="L39" s="3">
        <f t="shared" si="0"/>
        <v>10</v>
      </c>
      <c r="M39" s="3">
        <f t="shared" si="0"/>
        <v>2</v>
      </c>
      <c r="N39" s="3">
        <f t="shared" si="0"/>
        <v>0</v>
      </c>
      <c r="O39" s="3">
        <f t="shared" si="0"/>
        <v>9</v>
      </c>
      <c r="P39" s="3">
        <f t="shared" si="0"/>
        <v>3</v>
      </c>
      <c r="Q39" s="3">
        <f t="shared" si="0"/>
        <v>0</v>
      </c>
      <c r="R39" s="3">
        <f t="shared" si="0"/>
        <v>3</v>
      </c>
      <c r="S39" s="3">
        <f t="shared" si="0"/>
        <v>5</v>
      </c>
      <c r="T39" s="3">
        <f t="shared" si="0"/>
        <v>4</v>
      </c>
      <c r="U39" s="3">
        <f t="shared" si="0"/>
        <v>7</v>
      </c>
      <c r="V39" s="3">
        <f t="shared" si="0"/>
        <v>3</v>
      </c>
      <c r="W39" s="3">
        <f t="shared" si="0"/>
        <v>2</v>
      </c>
      <c r="X39" s="3">
        <f t="shared" si="0"/>
        <v>5</v>
      </c>
      <c r="Y39" s="3">
        <f t="shared" si="0"/>
        <v>3</v>
      </c>
      <c r="Z39" s="3">
        <f t="shared" si="0"/>
        <v>4</v>
      </c>
      <c r="AA39" s="3">
        <f t="shared" si="0"/>
        <v>7</v>
      </c>
      <c r="AB39" s="3">
        <f t="shared" si="0"/>
        <v>2</v>
      </c>
      <c r="AC39" s="3">
        <f t="shared" si="0"/>
        <v>3</v>
      </c>
      <c r="AD39" s="3">
        <f t="shared" si="0"/>
        <v>7</v>
      </c>
      <c r="AE39" s="3">
        <f t="shared" si="0"/>
        <v>3</v>
      </c>
      <c r="AF39" s="3">
        <f t="shared" si="0"/>
        <v>2</v>
      </c>
      <c r="AG39" s="3">
        <f t="shared" si="0"/>
        <v>4</v>
      </c>
      <c r="AH39" s="3">
        <f t="shared" si="0"/>
        <v>6</v>
      </c>
      <c r="AI39" s="3">
        <f t="shared" si="0"/>
        <v>2</v>
      </c>
      <c r="AJ39" s="3">
        <f t="shared" si="0"/>
        <v>6</v>
      </c>
      <c r="AK39" s="3">
        <f t="shared" si="0"/>
        <v>4</v>
      </c>
      <c r="AL39" s="3">
        <f t="shared" si="0"/>
        <v>2</v>
      </c>
      <c r="AM39" s="3">
        <f t="shared" si="0"/>
        <v>5</v>
      </c>
      <c r="AN39" s="3">
        <f t="shared" si="0"/>
        <v>4</v>
      </c>
      <c r="AO39" s="3">
        <f t="shared" si="0"/>
        <v>3</v>
      </c>
      <c r="AP39" s="3">
        <f t="shared" si="0"/>
        <v>0</v>
      </c>
      <c r="AQ39" s="3">
        <f t="shared" si="0"/>
        <v>7</v>
      </c>
      <c r="AR39" s="3">
        <f t="shared" si="0"/>
        <v>5</v>
      </c>
      <c r="AS39" s="3">
        <f t="shared" si="0"/>
        <v>3</v>
      </c>
      <c r="AT39" s="3">
        <f t="shared" si="0"/>
        <v>4</v>
      </c>
      <c r="AU39" s="3">
        <f t="shared" si="0"/>
        <v>4</v>
      </c>
      <c r="AV39" s="3">
        <f t="shared" si="0"/>
        <v>3</v>
      </c>
      <c r="AW39" s="3">
        <f t="shared" si="0"/>
        <v>5</v>
      </c>
      <c r="AX39" s="3">
        <f t="shared" si="0"/>
        <v>4</v>
      </c>
      <c r="AY39" s="3">
        <f t="shared" si="0"/>
        <v>4</v>
      </c>
      <c r="AZ39" s="3">
        <f t="shared" si="0"/>
        <v>3</v>
      </c>
      <c r="BA39" s="3">
        <f t="shared" si="0"/>
        <v>5</v>
      </c>
      <c r="BB39" s="3">
        <f t="shared" si="0"/>
        <v>2</v>
      </c>
      <c r="BC39" s="3">
        <f t="shared" si="0"/>
        <v>7</v>
      </c>
      <c r="BD39" s="3">
        <f t="shared" si="0"/>
        <v>3</v>
      </c>
      <c r="BE39" s="3">
        <f t="shared" si="0"/>
        <v>4</v>
      </c>
      <c r="BF39" s="3">
        <f t="shared" si="0"/>
        <v>4</v>
      </c>
      <c r="BG39" s="3">
        <f t="shared" si="0"/>
        <v>4</v>
      </c>
      <c r="BH39" s="3">
        <f t="shared" si="0"/>
        <v>3</v>
      </c>
      <c r="BI39" s="3">
        <f t="shared" si="0"/>
        <v>5</v>
      </c>
      <c r="BJ39" s="3">
        <f t="shared" si="0"/>
        <v>4</v>
      </c>
      <c r="BK39" s="3">
        <f t="shared" si="0"/>
        <v>7</v>
      </c>
      <c r="BL39" s="3">
        <f t="shared" si="0"/>
        <v>3</v>
      </c>
      <c r="BM39" s="3">
        <f t="shared" si="0"/>
        <v>2</v>
      </c>
      <c r="BN39" s="3">
        <f t="shared" si="0"/>
        <v>3</v>
      </c>
      <c r="BO39" s="3">
        <f t="shared" si="0"/>
        <v>9</v>
      </c>
      <c r="BP39" s="3">
        <f t="shared" ref="BP39:EA39" si="1">SUM(BP14:BP38)</f>
        <v>0</v>
      </c>
      <c r="BQ39" s="3">
        <f t="shared" si="1"/>
        <v>4</v>
      </c>
      <c r="BR39" s="3">
        <f t="shared" si="1"/>
        <v>5</v>
      </c>
      <c r="BS39" s="3">
        <f t="shared" si="1"/>
        <v>3</v>
      </c>
      <c r="BT39" s="3">
        <f t="shared" si="1"/>
        <v>6</v>
      </c>
      <c r="BU39" s="3">
        <f t="shared" si="1"/>
        <v>4</v>
      </c>
      <c r="BV39" s="3">
        <f t="shared" si="1"/>
        <v>2</v>
      </c>
      <c r="BW39" s="3">
        <f t="shared" si="1"/>
        <v>6</v>
      </c>
      <c r="BX39" s="3">
        <f t="shared" si="1"/>
        <v>2</v>
      </c>
      <c r="BY39" s="3">
        <f t="shared" si="1"/>
        <v>4</v>
      </c>
      <c r="BZ39" s="3">
        <f t="shared" si="1"/>
        <v>9</v>
      </c>
      <c r="CA39" s="3">
        <f t="shared" si="1"/>
        <v>3</v>
      </c>
      <c r="CB39" s="3">
        <f t="shared" si="1"/>
        <v>0</v>
      </c>
      <c r="CC39" s="3">
        <f t="shared" si="1"/>
        <v>6</v>
      </c>
      <c r="CD39" s="3">
        <f t="shared" si="1"/>
        <v>4</v>
      </c>
      <c r="CE39" s="3">
        <f t="shared" si="1"/>
        <v>2</v>
      </c>
      <c r="CF39" s="3">
        <f t="shared" si="1"/>
        <v>5</v>
      </c>
      <c r="CG39" s="3">
        <f t="shared" si="1"/>
        <v>4</v>
      </c>
      <c r="CH39" s="3">
        <f t="shared" si="1"/>
        <v>2</v>
      </c>
      <c r="CI39" s="3">
        <f t="shared" si="1"/>
        <v>4</v>
      </c>
      <c r="CJ39" s="3">
        <f t="shared" si="1"/>
        <v>5</v>
      </c>
      <c r="CK39" s="3">
        <f t="shared" si="1"/>
        <v>3</v>
      </c>
      <c r="CL39" s="3">
        <f t="shared" si="1"/>
        <v>1</v>
      </c>
      <c r="CM39" s="3">
        <f t="shared" si="1"/>
        <v>6</v>
      </c>
      <c r="CN39" s="3">
        <f t="shared" si="1"/>
        <v>5</v>
      </c>
      <c r="CO39" s="3">
        <f t="shared" si="1"/>
        <v>4</v>
      </c>
      <c r="CP39" s="3">
        <f t="shared" si="1"/>
        <v>5</v>
      </c>
      <c r="CQ39" s="3">
        <f t="shared" si="1"/>
        <v>3</v>
      </c>
      <c r="CR39" s="3">
        <f t="shared" si="1"/>
        <v>3</v>
      </c>
      <c r="CS39" s="3">
        <f t="shared" si="1"/>
        <v>6</v>
      </c>
      <c r="CT39" s="3">
        <f t="shared" si="1"/>
        <v>2</v>
      </c>
      <c r="CU39" s="3">
        <f t="shared" si="1"/>
        <v>4</v>
      </c>
      <c r="CV39" s="3">
        <f t="shared" si="1"/>
        <v>8</v>
      </c>
      <c r="CW39" s="3">
        <f t="shared" si="1"/>
        <v>0</v>
      </c>
      <c r="CX39" s="3">
        <f t="shared" si="1"/>
        <v>2</v>
      </c>
      <c r="CY39" s="3">
        <f t="shared" si="1"/>
        <v>8</v>
      </c>
      <c r="CZ39" s="3">
        <f t="shared" si="1"/>
        <v>2</v>
      </c>
      <c r="DA39" s="3">
        <f t="shared" si="1"/>
        <v>4</v>
      </c>
      <c r="DB39" s="3">
        <f t="shared" si="1"/>
        <v>6</v>
      </c>
      <c r="DC39" s="3">
        <f t="shared" si="1"/>
        <v>4</v>
      </c>
      <c r="DD39" s="3">
        <f t="shared" si="1"/>
        <v>6</v>
      </c>
      <c r="DE39" s="3">
        <f t="shared" si="1"/>
        <v>3</v>
      </c>
      <c r="DF39" s="3">
        <f t="shared" si="1"/>
        <v>0</v>
      </c>
      <c r="DG39" s="3">
        <f t="shared" si="1"/>
        <v>6</v>
      </c>
      <c r="DH39" s="3">
        <f t="shared" si="1"/>
        <v>4</v>
      </c>
      <c r="DI39" s="3">
        <f t="shared" si="1"/>
        <v>0</v>
      </c>
      <c r="DJ39" s="3">
        <f t="shared" si="1"/>
        <v>4</v>
      </c>
      <c r="DK39" s="3">
        <f t="shared" si="1"/>
        <v>7</v>
      </c>
      <c r="DL39" s="3">
        <f t="shared" si="1"/>
        <v>0</v>
      </c>
      <c r="DM39" s="3">
        <f t="shared" si="1"/>
        <v>5</v>
      </c>
      <c r="DN39" s="3">
        <f t="shared" si="1"/>
        <v>7</v>
      </c>
      <c r="DO39" s="3">
        <f t="shared" si="1"/>
        <v>0</v>
      </c>
      <c r="DP39" s="3">
        <f t="shared" si="1"/>
        <v>4</v>
      </c>
      <c r="DQ39" s="3">
        <f t="shared" si="1"/>
        <v>8</v>
      </c>
      <c r="DR39" s="3">
        <f t="shared" si="1"/>
        <v>0</v>
      </c>
      <c r="DS39" s="3">
        <f t="shared" si="1"/>
        <v>4</v>
      </c>
      <c r="DT39" s="3">
        <f t="shared" si="1"/>
        <v>8</v>
      </c>
      <c r="DU39" s="3">
        <f t="shared" si="1"/>
        <v>0</v>
      </c>
      <c r="DV39" s="3">
        <f t="shared" si="1"/>
        <v>9</v>
      </c>
      <c r="DW39" s="3">
        <f t="shared" si="1"/>
        <v>3</v>
      </c>
      <c r="DX39" s="3">
        <f t="shared" si="1"/>
        <v>0</v>
      </c>
      <c r="DY39" s="3">
        <f t="shared" si="1"/>
        <v>9</v>
      </c>
      <c r="DZ39" s="3">
        <f t="shared" si="1"/>
        <v>3</v>
      </c>
      <c r="EA39" s="3">
        <f t="shared" si="1"/>
        <v>0</v>
      </c>
      <c r="EB39" s="3">
        <f t="shared" ref="EB39:FK39" si="2">SUM(EB14:EB38)</f>
        <v>5</v>
      </c>
      <c r="EC39" s="3">
        <f t="shared" si="2"/>
        <v>7</v>
      </c>
      <c r="ED39" s="3">
        <f t="shared" si="2"/>
        <v>0</v>
      </c>
      <c r="EE39" s="3">
        <f t="shared" si="2"/>
        <v>3</v>
      </c>
      <c r="EF39" s="3">
        <f t="shared" si="2"/>
        <v>9</v>
      </c>
      <c r="EG39" s="3">
        <f t="shared" si="2"/>
        <v>0</v>
      </c>
      <c r="EH39" s="3">
        <f t="shared" si="2"/>
        <v>4</v>
      </c>
      <c r="EI39" s="3">
        <f>SUM(EI14:EI38)</f>
        <v>8</v>
      </c>
      <c r="EJ39" s="3">
        <f t="shared" si="2"/>
        <v>0</v>
      </c>
      <c r="EK39" s="3">
        <f t="shared" si="2"/>
        <v>5</v>
      </c>
      <c r="EL39" s="3">
        <f t="shared" si="2"/>
        <v>7</v>
      </c>
      <c r="EM39" s="3">
        <f t="shared" si="2"/>
        <v>0</v>
      </c>
      <c r="EN39" s="3">
        <f t="shared" si="2"/>
        <v>7</v>
      </c>
      <c r="EO39" s="3">
        <f t="shared" si="2"/>
        <v>5</v>
      </c>
      <c r="EP39" s="3">
        <f t="shared" si="2"/>
        <v>0</v>
      </c>
      <c r="EQ39" s="3">
        <f t="shared" si="2"/>
        <v>7</v>
      </c>
      <c r="ER39" s="3">
        <f t="shared" si="2"/>
        <v>5</v>
      </c>
      <c r="ES39" s="3">
        <f t="shared" si="2"/>
        <v>0</v>
      </c>
      <c r="ET39" s="3">
        <f t="shared" si="2"/>
        <v>3</v>
      </c>
      <c r="EU39" s="3">
        <f t="shared" si="2"/>
        <v>5</v>
      </c>
      <c r="EV39" s="3">
        <f t="shared" si="2"/>
        <v>4</v>
      </c>
      <c r="EW39" s="3">
        <f t="shared" si="2"/>
        <v>5</v>
      </c>
      <c r="EX39" s="3">
        <f t="shared" si="2"/>
        <v>7</v>
      </c>
      <c r="EY39" s="3">
        <f t="shared" si="2"/>
        <v>0</v>
      </c>
      <c r="EZ39" s="3">
        <f t="shared" si="2"/>
        <v>4</v>
      </c>
      <c r="FA39" s="3">
        <f t="shared" si="2"/>
        <v>8</v>
      </c>
      <c r="FB39" s="3">
        <f t="shared" si="2"/>
        <v>0</v>
      </c>
      <c r="FC39" s="3">
        <f t="shared" si="2"/>
        <v>4</v>
      </c>
      <c r="FD39" s="3">
        <f t="shared" si="2"/>
        <v>5</v>
      </c>
      <c r="FE39" s="3">
        <f t="shared" si="2"/>
        <v>3</v>
      </c>
      <c r="FF39" s="3">
        <f t="shared" si="2"/>
        <v>8</v>
      </c>
      <c r="FG39" s="3">
        <f t="shared" si="2"/>
        <v>4</v>
      </c>
      <c r="FH39" s="3">
        <f t="shared" si="2"/>
        <v>0</v>
      </c>
      <c r="FI39" s="3">
        <f t="shared" si="2"/>
        <v>7</v>
      </c>
      <c r="FJ39" s="3">
        <f t="shared" si="2"/>
        <v>5</v>
      </c>
      <c r="FK39" s="3">
        <f t="shared" si="2"/>
        <v>0</v>
      </c>
    </row>
    <row r="40" spans="1:167" ht="39" customHeight="1" x14ac:dyDescent="0.25">
      <c r="A40" s="51" t="s">
        <v>311</v>
      </c>
      <c r="B40" s="52"/>
      <c r="C40" s="10">
        <f>C39/12%</f>
        <v>83.333333333333343</v>
      </c>
      <c r="D40" s="10">
        <f t="shared" ref="D40:BO40" si="3">D39/12%</f>
        <v>16.666666666666668</v>
      </c>
      <c r="E40" s="10">
        <f t="shared" si="3"/>
        <v>0</v>
      </c>
      <c r="F40" s="10">
        <f t="shared" si="3"/>
        <v>50</v>
      </c>
      <c r="G40" s="10">
        <f t="shared" si="3"/>
        <v>33.333333333333336</v>
      </c>
      <c r="H40" s="10">
        <f t="shared" si="3"/>
        <v>16.666666666666668</v>
      </c>
      <c r="I40" s="10">
        <f t="shared" si="3"/>
        <v>41.666666666666671</v>
      </c>
      <c r="J40" s="10">
        <f t="shared" si="3"/>
        <v>41.666666666666671</v>
      </c>
      <c r="K40" s="10">
        <f t="shared" si="3"/>
        <v>16.666666666666668</v>
      </c>
      <c r="L40" s="10">
        <f t="shared" si="3"/>
        <v>83.333333333333343</v>
      </c>
      <c r="M40" s="10">
        <f t="shared" si="3"/>
        <v>16.666666666666668</v>
      </c>
      <c r="N40" s="10">
        <f t="shared" si="3"/>
        <v>0</v>
      </c>
      <c r="O40" s="10">
        <f t="shared" si="3"/>
        <v>75</v>
      </c>
      <c r="P40" s="10">
        <f t="shared" si="3"/>
        <v>25</v>
      </c>
      <c r="Q40" s="10">
        <f t="shared" si="3"/>
        <v>0</v>
      </c>
      <c r="R40" s="10">
        <f t="shared" si="3"/>
        <v>25</v>
      </c>
      <c r="S40" s="10">
        <f t="shared" si="3"/>
        <v>41.666666666666671</v>
      </c>
      <c r="T40" s="10">
        <f t="shared" si="3"/>
        <v>33.333333333333336</v>
      </c>
      <c r="U40" s="10">
        <f t="shared" si="3"/>
        <v>58.333333333333336</v>
      </c>
      <c r="V40" s="10">
        <f t="shared" si="3"/>
        <v>25</v>
      </c>
      <c r="W40" s="10">
        <f t="shared" si="3"/>
        <v>16.666666666666668</v>
      </c>
      <c r="X40" s="10">
        <f t="shared" si="3"/>
        <v>41.666666666666671</v>
      </c>
      <c r="Y40" s="10">
        <f t="shared" si="3"/>
        <v>25</v>
      </c>
      <c r="Z40" s="10">
        <f t="shared" si="3"/>
        <v>33.333333333333336</v>
      </c>
      <c r="AA40" s="10">
        <f t="shared" si="3"/>
        <v>58.333333333333336</v>
      </c>
      <c r="AB40" s="10">
        <f t="shared" si="3"/>
        <v>16.666666666666668</v>
      </c>
      <c r="AC40" s="10">
        <f t="shared" si="3"/>
        <v>25</v>
      </c>
      <c r="AD40" s="10">
        <f t="shared" si="3"/>
        <v>58.333333333333336</v>
      </c>
      <c r="AE40" s="10">
        <f t="shared" si="3"/>
        <v>25</v>
      </c>
      <c r="AF40" s="10">
        <f t="shared" si="3"/>
        <v>16.666666666666668</v>
      </c>
      <c r="AG40" s="10">
        <f t="shared" si="3"/>
        <v>33.333333333333336</v>
      </c>
      <c r="AH40" s="10">
        <f t="shared" si="3"/>
        <v>50</v>
      </c>
      <c r="AI40" s="10">
        <f t="shared" si="3"/>
        <v>16.666666666666668</v>
      </c>
      <c r="AJ40" s="10">
        <f t="shared" si="3"/>
        <v>50</v>
      </c>
      <c r="AK40" s="10">
        <f t="shared" si="3"/>
        <v>33.333333333333336</v>
      </c>
      <c r="AL40" s="10">
        <f t="shared" si="3"/>
        <v>16.666666666666668</v>
      </c>
      <c r="AM40" s="10">
        <f t="shared" si="3"/>
        <v>41.666666666666671</v>
      </c>
      <c r="AN40" s="10">
        <f t="shared" si="3"/>
        <v>33.333333333333336</v>
      </c>
      <c r="AO40" s="10">
        <f t="shared" si="3"/>
        <v>25</v>
      </c>
      <c r="AP40" s="10">
        <f t="shared" si="3"/>
        <v>0</v>
      </c>
      <c r="AQ40" s="10">
        <f t="shared" si="3"/>
        <v>58.333333333333336</v>
      </c>
      <c r="AR40" s="10">
        <f t="shared" si="3"/>
        <v>41.666666666666671</v>
      </c>
      <c r="AS40" s="10">
        <f t="shared" si="3"/>
        <v>25</v>
      </c>
      <c r="AT40" s="10">
        <f t="shared" si="3"/>
        <v>33.333333333333336</v>
      </c>
      <c r="AU40" s="10">
        <f t="shared" si="3"/>
        <v>33.333333333333336</v>
      </c>
      <c r="AV40" s="10">
        <f t="shared" si="3"/>
        <v>25</v>
      </c>
      <c r="AW40" s="10">
        <f t="shared" si="3"/>
        <v>41.666666666666671</v>
      </c>
      <c r="AX40" s="10">
        <f t="shared" si="3"/>
        <v>33.333333333333336</v>
      </c>
      <c r="AY40" s="10">
        <f t="shared" si="3"/>
        <v>33.333333333333336</v>
      </c>
      <c r="AZ40" s="10">
        <f t="shared" si="3"/>
        <v>25</v>
      </c>
      <c r="BA40" s="10">
        <f t="shared" si="3"/>
        <v>41.666666666666671</v>
      </c>
      <c r="BB40" s="10">
        <f t="shared" si="3"/>
        <v>16.666666666666668</v>
      </c>
      <c r="BC40" s="10">
        <f t="shared" si="3"/>
        <v>58.333333333333336</v>
      </c>
      <c r="BD40" s="10">
        <f t="shared" si="3"/>
        <v>25</v>
      </c>
      <c r="BE40" s="10">
        <f t="shared" si="3"/>
        <v>33.333333333333336</v>
      </c>
      <c r="BF40" s="10">
        <f t="shared" si="3"/>
        <v>33.333333333333336</v>
      </c>
      <c r="BG40" s="10">
        <f t="shared" si="3"/>
        <v>33.333333333333336</v>
      </c>
      <c r="BH40" s="10">
        <f t="shared" si="3"/>
        <v>25</v>
      </c>
      <c r="BI40" s="10">
        <f t="shared" si="3"/>
        <v>41.666666666666671</v>
      </c>
      <c r="BJ40" s="10">
        <f t="shared" si="3"/>
        <v>33.333333333333336</v>
      </c>
      <c r="BK40" s="10">
        <f t="shared" si="3"/>
        <v>58.333333333333336</v>
      </c>
      <c r="BL40" s="10">
        <f t="shared" si="3"/>
        <v>25</v>
      </c>
      <c r="BM40" s="10">
        <f t="shared" si="3"/>
        <v>16.666666666666668</v>
      </c>
      <c r="BN40" s="10">
        <f t="shared" si="3"/>
        <v>25</v>
      </c>
      <c r="BO40" s="10">
        <f t="shared" si="3"/>
        <v>75</v>
      </c>
      <c r="BP40" s="10">
        <f t="shared" ref="BP40:EA40" si="4">BP39/12%</f>
        <v>0</v>
      </c>
      <c r="BQ40" s="10">
        <f t="shared" si="4"/>
        <v>33.333333333333336</v>
      </c>
      <c r="BR40" s="10">
        <f t="shared" si="4"/>
        <v>41.666666666666671</v>
      </c>
      <c r="BS40" s="10">
        <f t="shared" si="4"/>
        <v>25</v>
      </c>
      <c r="BT40" s="10">
        <f t="shared" si="4"/>
        <v>50</v>
      </c>
      <c r="BU40" s="10">
        <f t="shared" si="4"/>
        <v>33.333333333333336</v>
      </c>
      <c r="BV40" s="10">
        <f t="shared" si="4"/>
        <v>16.666666666666668</v>
      </c>
      <c r="BW40" s="10">
        <f t="shared" si="4"/>
        <v>50</v>
      </c>
      <c r="BX40" s="10">
        <f t="shared" si="4"/>
        <v>16.666666666666668</v>
      </c>
      <c r="BY40" s="10">
        <f t="shared" si="4"/>
        <v>33.333333333333336</v>
      </c>
      <c r="BZ40" s="10">
        <f t="shared" si="4"/>
        <v>75</v>
      </c>
      <c r="CA40" s="10">
        <f t="shared" si="4"/>
        <v>25</v>
      </c>
      <c r="CB40" s="10">
        <f t="shared" si="4"/>
        <v>0</v>
      </c>
      <c r="CC40" s="10">
        <f t="shared" si="4"/>
        <v>50</v>
      </c>
      <c r="CD40" s="10">
        <f t="shared" si="4"/>
        <v>33.333333333333336</v>
      </c>
      <c r="CE40" s="10">
        <f t="shared" si="4"/>
        <v>16.666666666666668</v>
      </c>
      <c r="CF40" s="10">
        <f t="shared" si="4"/>
        <v>41.666666666666671</v>
      </c>
      <c r="CG40" s="10">
        <f t="shared" si="4"/>
        <v>33.333333333333336</v>
      </c>
      <c r="CH40" s="10">
        <f t="shared" si="4"/>
        <v>16.666666666666668</v>
      </c>
      <c r="CI40" s="10">
        <f t="shared" si="4"/>
        <v>33.333333333333336</v>
      </c>
      <c r="CJ40" s="10">
        <f t="shared" si="4"/>
        <v>41.666666666666671</v>
      </c>
      <c r="CK40" s="10">
        <f t="shared" si="4"/>
        <v>25</v>
      </c>
      <c r="CL40" s="10">
        <f t="shared" si="4"/>
        <v>8.3333333333333339</v>
      </c>
      <c r="CM40" s="10">
        <f t="shared" si="4"/>
        <v>50</v>
      </c>
      <c r="CN40" s="10">
        <f t="shared" si="4"/>
        <v>41.666666666666671</v>
      </c>
      <c r="CO40" s="10">
        <f t="shared" si="4"/>
        <v>33.333333333333336</v>
      </c>
      <c r="CP40" s="10">
        <f t="shared" si="4"/>
        <v>41.666666666666671</v>
      </c>
      <c r="CQ40" s="10">
        <f t="shared" si="4"/>
        <v>25</v>
      </c>
      <c r="CR40" s="10">
        <f t="shared" si="4"/>
        <v>25</v>
      </c>
      <c r="CS40" s="10">
        <f t="shared" si="4"/>
        <v>50</v>
      </c>
      <c r="CT40" s="10">
        <f t="shared" si="4"/>
        <v>16.666666666666668</v>
      </c>
      <c r="CU40" s="10">
        <f t="shared" si="4"/>
        <v>33.333333333333336</v>
      </c>
      <c r="CV40" s="10">
        <f t="shared" si="4"/>
        <v>66.666666666666671</v>
      </c>
      <c r="CW40" s="10">
        <f t="shared" si="4"/>
        <v>0</v>
      </c>
      <c r="CX40" s="10">
        <f t="shared" si="4"/>
        <v>16.666666666666668</v>
      </c>
      <c r="CY40" s="10">
        <f t="shared" si="4"/>
        <v>66.666666666666671</v>
      </c>
      <c r="CZ40" s="10">
        <f t="shared" si="4"/>
        <v>16.666666666666668</v>
      </c>
      <c r="DA40" s="10">
        <f t="shared" si="4"/>
        <v>33.333333333333336</v>
      </c>
      <c r="DB40" s="10">
        <f t="shared" si="4"/>
        <v>50</v>
      </c>
      <c r="DC40" s="10">
        <f t="shared" si="4"/>
        <v>33.333333333333336</v>
      </c>
      <c r="DD40" s="10">
        <f t="shared" si="4"/>
        <v>50</v>
      </c>
      <c r="DE40" s="10">
        <f t="shared" si="4"/>
        <v>25</v>
      </c>
      <c r="DF40" s="10">
        <f t="shared" si="4"/>
        <v>0</v>
      </c>
      <c r="DG40" s="10">
        <f t="shared" si="4"/>
        <v>50</v>
      </c>
      <c r="DH40" s="10">
        <f t="shared" si="4"/>
        <v>33.333333333333336</v>
      </c>
      <c r="DI40" s="10">
        <f t="shared" si="4"/>
        <v>0</v>
      </c>
      <c r="DJ40" s="10">
        <f t="shared" si="4"/>
        <v>33.333333333333336</v>
      </c>
      <c r="DK40" s="10">
        <f t="shared" si="4"/>
        <v>58.333333333333336</v>
      </c>
      <c r="DL40" s="10">
        <f t="shared" si="4"/>
        <v>0</v>
      </c>
      <c r="DM40" s="10">
        <f t="shared" si="4"/>
        <v>41.666666666666671</v>
      </c>
      <c r="DN40" s="10">
        <f t="shared" si="4"/>
        <v>58.333333333333336</v>
      </c>
      <c r="DO40" s="10">
        <f t="shared" si="4"/>
        <v>0</v>
      </c>
      <c r="DP40" s="10">
        <f t="shared" si="4"/>
        <v>33.333333333333336</v>
      </c>
      <c r="DQ40" s="10">
        <f t="shared" si="4"/>
        <v>66.666666666666671</v>
      </c>
      <c r="DR40" s="10">
        <f t="shared" si="4"/>
        <v>0</v>
      </c>
      <c r="DS40" s="10">
        <f t="shared" si="4"/>
        <v>33.333333333333336</v>
      </c>
      <c r="DT40" s="10">
        <f t="shared" si="4"/>
        <v>66.666666666666671</v>
      </c>
      <c r="DU40" s="10">
        <f t="shared" si="4"/>
        <v>0</v>
      </c>
      <c r="DV40" s="10">
        <f t="shared" si="4"/>
        <v>75</v>
      </c>
      <c r="DW40" s="10">
        <f t="shared" si="4"/>
        <v>25</v>
      </c>
      <c r="DX40" s="10">
        <f t="shared" si="4"/>
        <v>0</v>
      </c>
      <c r="DY40" s="10">
        <f t="shared" si="4"/>
        <v>75</v>
      </c>
      <c r="DZ40" s="10">
        <f t="shared" si="4"/>
        <v>25</v>
      </c>
      <c r="EA40" s="10">
        <f t="shared" si="4"/>
        <v>0</v>
      </c>
      <c r="EB40" s="10">
        <f t="shared" ref="EB40:FK40" si="5">EB39/12%</f>
        <v>41.666666666666671</v>
      </c>
      <c r="EC40" s="10">
        <f t="shared" si="5"/>
        <v>58.333333333333336</v>
      </c>
      <c r="ED40" s="10">
        <f t="shared" si="5"/>
        <v>0</v>
      </c>
      <c r="EE40" s="10">
        <f t="shared" si="5"/>
        <v>25</v>
      </c>
      <c r="EF40" s="10">
        <f t="shared" si="5"/>
        <v>75</v>
      </c>
      <c r="EG40" s="10">
        <f t="shared" si="5"/>
        <v>0</v>
      </c>
      <c r="EH40" s="10">
        <f t="shared" si="5"/>
        <v>33.333333333333336</v>
      </c>
      <c r="EI40" s="10">
        <f t="shared" si="5"/>
        <v>66.666666666666671</v>
      </c>
      <c r="EJ40" s="10">
        <f t="shared" si="5"/>
        <v>0</v>
      </c>
      <c r="EK40" s="10">
        <f t="shared" si="5"/>
        <v>41.666666666666671</v>
      </c>
      <c r="EL40" s="10">
        <f t="shared" si="5"/>
        <v>58.333333333333336</v>
      </c>
      <c r="EM40" s="10">
        <f t="shared" si="5"/>
        <v>0</v>
      </c>
      <c r="EN40" s="10">
        <f t="shared" si="5"/>
        <v>58.333333333333336</v>
      </c>
      <c r="EO40" s="10">
        <f t="shared" si="5"/>
        <v>41.666666666666671</v>
      </c>
      <c r="EP40" s="10">
        <f t="shared" si="5"/>
        <v>0</v>
      </c>
      <c r="EQ40" s="10">
        <f t="shared" si="5"/>
        <v>58.333333333333336</v>
      </c>
      <c r="ER40" s="10">
        <f t="shared" si="5"/>
        <v>41.666666666666671</v>
      </c>
      <c r="ES40" s="10">
        <f t="shared" si="5"/>
        <v>0</v>
      </c>
      <c r="ET40" s="10">
        <f t="shared" si="5"/>
        <v>25</v>
      </c>
      <c r="EU40" s="10">
        <f t="shared" si="5"/>
        <v>41.666666666666671</v>
      </c>
      <c r="EV40" s="10">
        <f t="shared" si="5"/>
        <v>33.333333333333336</v>
      </c>
      <c r="EW40" s="10">
        <f t="shared" si="5"/>
        <v>41.666666666666671</v>
      </c>
      <c r="EX40" s="10">
        <f t="shared" si="5"/>
        <v>58.333333333333336</v>
      </c>
      <c r="EY40" s="10">
        <f t="shared" si="5"/>
        <v>0</v>
      </c>
      <c r="EZ40" s="10">
        <f t="shared" si="5"/>
        <v>33.333333333333336</v>
      </c>
      <c r="FA40" s="10">
        <f t="shared" si="5"/>
        <v>66.666666666666671</v>
      </c>
      <c r="FB40" s="10">
        <f t="shared" si="5"/>
        <v>0</v>
      </c>
      <c r="FC40" s="10">
        <f t="shared" si="5"/>
        <v>33.333333333333336</v>
      </c>
      <c r="FD40" s="10">
        <f t="shared" si="5"/>
        <v>41.666666666666671</v>
      </c>
      <c r="FE40" s="10">
        <f t="shared" si="5"/>
        <v>25</v>
      </c>
      <c r="FF40" s="10">
        <f t="shared" si="5"/>
        <v>66.666666666666671</v>
      </c>
      <c r="FG40" s="10">
        <f t="shared" si="5"/>
        <v>33.333333333333336</v>
      </c>
      <c r="FH40" s="10">
        <f t="shared" si="5"/>
        <v>0</v>
      </c>
      <c r="FI40" s="10">
        <f t="shared" si="5"/>
        <v>58.333333333333336</v>
      </c>
      <c r="FJ40" s="10">
        <f t="shared" si="5"/>
        <v>41.666666666666671</v>
      </c>
      <c r="FK40" s="10">
        <f t="shared" si="5"/>
        <v>0</v>
      </c>
    </row>
    <row r="42" spans="1:167" x14ac:dyDescent="0.25">
      <c r="B42" s="66" t="s">
        <v>503</v>
      </c>
      <c r="C42" s="67"/>
      <c r="D42" s="67"/>
      <c r="E42" s="68"/>
      <c r="F42" s="31"/>
      <c r="G42" s="31"/>
      <c r="H42" s="31"/>
      <c r="I42" s="31"/>
    </row>
    <row r="43" spans="1:167" x14ac:dyDescent="0.25">
      <c r="B43" s="13" t="s">
        <v>298</v>
      </c>
      <c r="C43" s="13" t="s">
        <v>306</v>
      </c>
      <c r="D43" s="29">
        <f>E43/100*12</f>
        <v>8</v>
      </c>
      <c r="E43" s="25">
        <f>(C40+F40+I40+L40+O40)/5</f>
        <v>66.666666666666671</v>
      </c>
    </row>
    <row r="44" spans="1:167" x14ac:dyDescent="0.25">
      <c r="B44" s="4" t="s">
        <v>299</v>
      </c>
      <c r="C44" s="4" t="s">
        <v>306</v>
      </c>
      <c r="D44" s="23">
        <f>E44/100*12</f>
        <v>3.2</v>
      </c>
      <c r="E44" s="20">
        <f>(D40+G40+J40+M40+P40)/5</f>
        <v>26.666666666666668</v>
      </c>
    </row>
    <row r="45" spans="1:167" x14ac:dyDescent="0.25">
      <c r="B45" s="4" t="s">
        <v>300</v>
      </c>
      <c r="C45" s="4" t="s">
        <v>306</v>
      </c>
      <c r="D45" s="23">
        <f>E45/100*12</f>
        <v>0.8</v>
      </c>
      <c r="E45" s="20">
        <f>(E40+H40+K40+N40+Q40)/5</f>
        <v>6.666666666666667</v>
      </c>
    </row>
    <row r="46" spans="1:167" x14ac:dyDescent="0.25">
      <c r="B46" s="24"/>
      <c r="C46" s="24"/>
      <c r="D46" s="27">
        <f>SUM(D43:D45)</f>
        <v>12</v>
      </c>
      <c r="E46" s="27">
        <f>SUM(E43:E45)</f>
        <v>100.00000000000001</v>
      </c>
    </row>
    <row r="47" spans="1:167" ht="30" customHeight="1" x14ac:dyDescent="0.25">
      <c r="B47" s="4"/>
      <c r="C47" s="4"/>
      <c r="D47" s="106" t="s">
        <v>150</v>
      </c>
      <c r="E47" s="106"/>
      <c r="F47" s="70" t="s">
        <v>151</v>
      </c>
      <c r="G47" s="70"/>
      <c r="H47" s="88" t="s">
        <v>205</v>
      </c>
      <c r="I47" s="88"/>
    </row>
    <row r="48" spans="1:167" x14ac:dyDescent="0.25">
      <c r="B48" s="4" t="s">
        <v>298</v>
      </c>
      <c r="C48" s="4" t="s">
        <v>307</v>
      </c>
      <c r="D48" s="3">
        <f>E48/100*12</f>
        <v>5.8</v>
      </c>
      <c r="E48" s="20">
        <f>(R40+U40+X40+AA40+AD40)/5</f>
        <v>48.333333333333336</v>
      </c>
      <c r="F48" s="3">
        <f>G48/100*12</f>
        <v>3.5999999999999996</v>
      </c>
      <c r="G48" s="20">
        <f>(AG40+AJ40+AM40+AP40+AS40)/5</f>
        <v>30</v>
      </c>
      <c r="H48" s="3">
        <f>I48/100*12</f>
        <v>3.2</v>
      </c>
      <c r="I48" s="20">
        <f>(AV40+AY40+BB40+BE40+BH40)/5</f>
        <v>26.666666666666668</v>
      </c>
    </row>
    <row r="49" spans="2:13" x14ac:dyDescent="0.25">
      <c r="B49" s="4" t="s">
        <v>299</v>
      </c>
      <c r="C49" s="4" t="s">
        <v>307</v>
      </c>
      <c r="D49" s="23">
        <f>E49/100*12</f>
        <v>3.2</v>
      </c>
      <c r="E49" s="20">
        <f>(S40+V40+Y40+AB40+AE40)/5</f>
        <v>26.666666666666668</v>
      </c>
      <c r="F49" s="3">
        <f>G49/100*12</f>
        <v>5.0000000000000009</v>
      </c>
      <c r="G49" s="20">
        <f>(AH40+AK40+AN40+AQ40+AT40)/5</f>
        <v>41.666666666666671</v>
      </c>
      <c r="H49" s="3">
        <f>I49/100*12</f>
        <v>4.8000000000000007</v>
      </c>
      <c r="I49" s="20">
        <f>(AW40+AZ40+BC40+BF40+BI40)/5</f>
        <v>40</v>
      </c>
    </row>
    <row r="50" spans="2:13" x14ac:dyDescent="0.25">
      <c r="B50" s="4" t="s">
        <v>300</v>
      </c>
      <c r="C50" s="4" t="s">
        <v>307</v>
      </c>
      <c r="D50" s="23">
        <f>E50/100*12</f>
        <v>3.0000000000000009</v>
      </c>
      <c r="E50" s="20">
        <f>(T40+W40+Z40+AC40+AF40)/5</f>
        <v>25.000000000000004</v>
      </c>
      <c r="F50" s="3">
        <f>G50/100*12</f>
        <v>3.4042553191489366</v>
      </c>
      <c r="G50" s="20">
        <f>(AI40+AL40+AO40+AR40+AU40)/4.7</f>
        <v>28.368794326241137</v>
      </c>
      <c r="H50" s="3">
        <f>I50/100*12</f>
        <v>4</v>
      </c>
      <c r="I50" s="20">
        <f>(AX40+BA40+BD40+BG40+BJ40)/5</f>
        <v>33.333333333333336</v>
      </c>
    </row>
    <row r="51" spans="2:13" x14ac:dyDescent="0.25">
      <c r="B51" s="4"/>
      <c r="C51" s="4"/>
      <c r="D51" s="22">
        <f t="shared" ref="D51:I51" si="6">SUM(D48:D50)</f>
        <v>12</v>
      </c>
      <c r="E51" s="22">
        <f t="shared" si="6"/>
        <v>100</v>
      </c>
      <c r="F51" s="21">
        <f t="shared" si="6"/>
        <v>12.004255319148939</v>
      </c>
      <c r="G51" s="22">
        <f t="shared" si="6"/>
        <v>100.03546099290782</v>
      </c>
      <c r="H51" s="21">
        <f t="shared" si="6"/>
        <v>12</v>
      </c>
      <c r="I51" s="22">
        <f t="shared" si="6"/>
        <v>100</v>
      </c>
    </row>
    <row r="52" spans="2:13" x14ac:dyDescent="0.25">
      <c r="B52" s="4" t="s">
        <v>298</v>
      </c>
      <c r="C52" s="4" t="s">
        <v>308</v>
      </c>
      <c r="D52" s="3">
        <f>E52/100*12</f>
        <v>5.2</v>
      </c>
      <c r="E52" s="20">
        <f>(BK40+BN40+BQ40+BT40+BW40)/5</f>
        <v>43.333333333333336</v>
      </c>
      <c r="I52" s="30"/>
    </row>
    <row r="53" spans="2:13" x14ac:dyDescent="0.25">
      <c r="B53" s="4" t="s">
        <v>299</v>
      </c>
      <c r="C53" s="4" t="s">
        <v>308</v>
      </c>
      <c r="D53" s="3">
        <f>E53/100*12</f>
        <v>4.6000000000000005</v>
      </c>
      <c r="E53" s="20">
        <f>(BL40+BO40+BR40+BU40+BX40)/5</f>
        <v>38.333333333333336</v>
      </c>
    </row>
    <row r="54" spans="2:13" x14ac:dyDescent="0.25">
      <c r="B54" s="4" t="s">
        <v>300</v>
      </c>
      <c r="C54" s="4" t="s">
        <v>308</v>
      </c>
      <c r="D54" s="3">
        <f>E54/100*12</f>
        <v>2.2000000000000002</v>
      </c>
      <c r="E54" s="20">
        <f>(BM40+BP40+BS40+BV40+BY40)/5</f>
        <v>18.333333333333336</v>
      </c>
    </row>
    <row r="55" spans="2:13" x14ac:dyDescent="0.25">
      <c r="B55" s="24"/>
      <c r="C55" s="24"/>
      <c r="D55" s="26">
        <f>SUM(D52:D54)</f>
        <v>12</v>
      </c>
      <c r="E55" s="26">
        <f>SUM(E52:E54)</f>
        <v>100</v>
      </c>
      <c r="F55" s="28"/>
    </row>
    <row r="56" spans="2:13" x14ac:dyDescent="0.25">
      <c r="B56" s="4"/>
      <c r="C56" s="4"/>
      <c r="D56" s="69" t="s">
        <v>157</v>
      </c>
      <c r="E56" s="69"/>
      <c r="F56" s="88" t="s">
        <v>152</v>
      </c>
      <c r="G56" s="88"/>
      <c r="H56" s="88" t="s">
        <v>158</v>
      </c>
      <c r="I56" s="88"/>
      <c r="J56" s="88" t="s">
        <v>159</v>
      </c>
      <c r="K56" s="88"/>
      <c r="L56" s="88" t="s">
        <v>13</v>
      </c>
      <c r="M56" s="88"/>
    </row>
    <row r="57" spans="2:13" x14ac:dyDescent="0.25">
      <c r="B57" s="4" t="s">
        <v>298</v>
      </c>
      <c r="C57" s="4" t="s">
        <v>309</v>
      </c>
      <c r="D57" s="3">
        <f>E57/100*12</f>
        <v>5.0000000000000009</v>
      </c>
      <c r="E57" s="20">
        <f>(BZ40+CC40+CF40+CI40+CL40)/5</f>
        <v>41.666666666666671</v>
      </c>
      <c r="F57" s="3">
        <f>G57/100*12</f>
        <v>3.4000000000000004</v>
      </c>
      <c r="G57" s="20">
        <f>(CO40+CR40+CU40+CX40+DA40)/5</f>
        <v>28.333333333333336</v>
      </c>
      <c r="H57" s="3">
        <f>I57/100*12</f>
        <v>4.9019607843137258</v>
      </c>
      <c r="I57" s="20">
        <f>(DD40+DG40+DJ40+DM40+DP40)/5.1</f>
        <v>40.849673202614383</v>
      </c>
      <c r="J57" s="3">
        <f>K57/100*12</f>
        <v>6</v>
      </c>
      <c r="K57" s="20">
        <f>(DS40+DV40+DY40+EB40+EE40)/5</f>
        <v>50</v>
      </c>
      <c r="L57" s="3">
        <f>M57/100*12</f>
        <v>5.2</v>
      </c>
      <c r="M57" s="20">
        <f>(EH40+EK40+EN40+EQ40+ET40)/5</f>
        <v>43.333333333333336</v>
      </c>
    </row>
    <row r="58" spans="2:13" x14ac:dyDescent="0.25">
      <c r="B58" s="4" t="s">
        <v>299</v>
      </c>
      <c r="C58" s="4" t="s">
        <v>309</v>
      </c>
      <c r="D58" s="3">
        <f>E58/100*12</f>
        <v>4.4000000000000004</v>
      </c>
      <c r="E58" s="20">
        <f>(CA40+CD40+CG40+CJ40+CM40)/5</f>
        <v>36.666666666666671</v>
      </c>
      <c r="F58" s="3">
        <f>G58/100*12</f>
        <v>6.6000000000000005</v>
      </c>
      <c r="G58" s="20">
        <f>(CP40+CS40+CV40+CY40+DB40)/5</f>
        <v>55</v>
      </c>
      <c r="H58" s="3">
        <f>I58/100*12</f>
        <v>7.073170731707318</v>
      </c>
      <c r="I58" s="20">
        <f>(DE40+DH40+DK40+DN40+DQ40)/4.1</f>
        <v>58.943089430894318</v>
      </c>
      <c r="J58" s="3">
        <f>K58/100*12</f>
        <v>6</v>
      </c>
      <c r="K58" s="20">
        <f>(DT40+DW40+DZ40+EC40+EF40)/5</f>
        <v>50</v>
      </c>
      <c r="L58" s="3">
        <f>M58/100*12</f>
        <v>6.0000000000000018</v>
      </c>
      <c r="M58" s="20">
        <f>(EI40+EL40+EO40+ER40+EU40)/5</f>
        <v>50.000000000000014</v>
      </c>
    </row>
    <row r="59" spans="2:13" x14ac:dyDescent="0.25">
      <c r="B59" s="4" t="s">
        <v>300</v>
      </c>
      <c r="C59" s="4" t="s">
        <v>309</v>
      </c>
      <c r="D59" s="3">
        <f>E59/100*12</f>
        <v>2.6086956521739131</v>
      </c>
      <c r="E59" s="20">
        <f>(CB40+CE40+CH40+CK40+CN40)/4.6</f>
        <v>21.739130434782609</v>
      </c>
      <c r="F59" s="3">
        <f>G59/100*12</f>
        <v>1.9642857142857149</v>
      </c>
      <c r="G59" s="20">
        <f>(CQ40+CT40+CW40+CZ40+DC40)/5.6</f>
        <v>16.369047619047624</v>
      </c>
      <c r="H59" s="3">
        <f>I59/100*25</f>
        <v>0</v>
      </c>
      <c r="I59" s="20">
        <f>(DF40+DI40+DL40+DO40+DR40)/5</f>
        <v>0</v>
      </c>
      <c r="J59" s="3">
        <f>K59/100*25</f>
        <v>0</v>
      </c>
      <c r="K59" s="20">
        <f>(DU40+DX40+EA40+ED40+EG40)/5</f>
        <v>0</v>
      </c>
      <c r="L59" s="3">
        <f>M59/100*12</f>
        <v>0.8</v>
      </c>
      <c r="M59" s="20">
        <f>(EJ40+EM40+EP40+ES40+EV40)/5</f>
        <v>6.666666666666667</v>
      </c>
    </row>
    <row r="60" spans="2:13" x14ac:dyDescent="0.25">
      <c r="B60" s="4"/>
      <c r="C60" s="4"/>
      <c r="D60" s="21">
        <f t="shared" ref="D60:M60" si="7">SUM(D57:D59)</f>
        <v>12.008695652173916</v>
      </c>
      <c r="E60" s="21">
        <f t="shared" si="7"/>
        <v>100.07246376811595</v>
      </c>
      <c r="F60" s="21">
        <f t="shared" si="7"/>
        <v>11.964285714285715</v>
      </c>
      <c r="G60" s="22">
        <f t="shared" si="7"/>
        <v>99.702380952380963</v>
      </c>
      <c r="H60" s="21">
        <f t="shared" si="7"/>
        <v>11.975131516021044</v>
      </c>
      <c r="I60" s="22">
        <f t="shared" si="7"/>
        <v>99.792762633508701</v>
      </c>
      <c r="J60" s="21">
        <f t="shared" si="7"/>
        <v>12</v>
      </c>
      <c r="K60" s="22">
        <f t="shared" si="7"/>
        <v>100</v>
      </c>
      <c r="L60" s="21">
        <f t="shared" si="7"/>
        <v>12.000000000000004</v>
      </c>
      <c r="M60" s="22">
        <f t="shared" si="7"/>
        <v>100.00000000000001</v>
      </c>
    </row>
    <row r="61" spans="2:13" x14ac:dyDescent="0.25">
      <c r="B61" s="4" t="s">
        <v>298</v>
      </c>
      <c r="C61" s="4" t="s">
        <v>310</v>
      </c>
      <c r="D61" s="3">
        <f>E61/100*12</f>
        <v>5.6000000000000005</v>
      </c>
      <c r="E61" s="20">
        <f>(EW40+EZ40+FC40+FF40+FI40)/5</f>
        <v>46.666666666666671</v>
      </c>
    </row>
    <row r="62" spans="2:13" x14ac:dyDescent="0.25">
      <c r="B62" s="4" t="s">
        <v>299</v>
      </c>
      <c r="C62" s="4" t="s">
        <v>310</v>
      </c>
      <c r="D62" s="3">
        <f>E62/100*12</f>
        <v>5.8</v>
      </c>
      <c r="E62" s="20">
        <f>(EX40+FA40+FD40+FG40+FJ40)/5</f>
        <v>48.333333333333336</v>
      </c>
    </row>
    <row r="63" spans="2:13" x14ac:dyDescent="0.25">
      <c r="B63" s="4" t="s">
        <v>300</v>
      </c>
      <c r="C63" s="4" t="s">
        <v>310</v>
      </c>
      <c r="D63" s="3">
        <f>E63/100*12</f>
        <v>0.60000000000000009</v>
      </c>
      <c r="E63" s="20">
        <f>(EY40+FB40+FE40+FH40+FK40)/5</f>
        <v>5</v>
      </c>
    </row>
    <row r="64" spans="2:13" x14ac:dyDescent="0.25">
      <c r="B64" s="4"/>
      <c r="C64" s="4"/>
      <c r="D64" s="21">
        <f>SUM(D61:D63)</f>
        <v>12</v>
      </c>
      <c r="E64" s="21">
        <f>SUM(E61:E63)</f>
        <v>100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  <ignoredErrors>
    <ignoredError sqref="E48:E50 G48:G50 G57:G59 K57 E57:E59 D51:E51 D60:E60 I59:K59 K58 I57:I58 D55:E56 E52 E53 E54 E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Младшая группа</vt:lpstr>
      <vt:lpstr>Средняя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Metodist</cp:lastModifiedBy>
  <dcterms:created xsi:type="dcterms:W3CDTF">2022-12-22T06:57:03Z</dcterms:created>
  <dcterms:modified xsi:type="dcterms:W3CDTF">2024-05-17T06:26:03Z</dcterms:modified>
</cp:coreProperties>
</file>